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ihafi-my.sharepoint.com/personal/matti_ranta_oph_fi/Documents/VA-koordinointi/"/>
    </mc:Choice>
  </mc:AlternateContent>
  <xr:revisionPtr revIDLastSave="0" documentId="14_{83B24E7D-997A-429E-BB88-F98C33BD0DA9}" xr6:coauthVersionLast="47" xr6:coauthVersionMax="47" xr10:uidLastSave="{00000000-0000-0000-0000-000000000000}"/>
  <bookViews>
    <workbookView xWindow="-110" yWindow="-110" windowWidth="19420" windowHeight="10300" activeTab="1" xr2:uid="{EB1AC0E2-552C-450A-90F9-BDB8E895B66B}"/>
  </bookViews>
  <sheets>
    <sheet name="Palautusohjeet" sheetId="1" r:id="rId1"/>
    <sheet name="Korkolaskur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C8" i="2"/>
  <c r="C13" i="2"/>
  <c r="C12" i="2"/>
  <c r="C11" i="2"/>
  <c r="C10" i="2"/>
  <c r="C9" i="2"/>
  <c r="C36" i="2" l="1"/>
  <c r="C35" i="2"/>
  <c r="C34" i="2" l="1"/>
</calcChain>
</file>

<file path=xl/sharedStrings.xml><?xml version="1.0" encoding="utf-8"?>
<sst xmlns="http://schemas.openxmlformats.org/spreadsheetml/2006/main" count="46" uniqueCount="46">
  <si>
    <t>Opetushallituksen valtionavustusten palautusohjeet</t>
  </si>
  <si>
    <t>Loppuselvityslomakkeen lisätietoihin sisällytetään maininta palautetun avustuksen määrästä viitekorkoineen ja siitä, milloin se on palautettu.</t>
  </si>
  <si>
    <t>Avustus palautetaan Opetushallituksen tilille:</t>
  </si>
  <si>
    <t>NORDEA
IBAN: FI13 1660 3000 1022 47
BIC: NDEAFIHH</t>
  </si>
  <si>
    <t>DANSKE BANK
IBAN: FI31 8000 1700 0137 67
BIC: DABAFIHH</t>
  </si>
  <si>
    <t>Korkolaskuri</t>
  </si>
  <si>
    <t>Mikäli palautuksia maksetaan useista hankkeista, tehdään jokaisen hankkeen palautus omana maksuna.</t>
  </si>
  <si>
    <t xml:space="preserve">Palautettavalle avustukselle maksetaan korkoa, joka on Suomen Pankin viitekorko + 3 %. Korkolaskuri ottaa automaattisesti huomioon viitekorossa tapahtuneet muutokset. Korko lasketaan avustuksen maksupäivästä avustuksen palautuspäivään. </t>
  </si>
  <si>
    <t>Valtionavustuksen saaja on velvollinen oma-aloitteisesti palauttamaan viipymättä virheellisesti tai perusteettomasti saamansa valtionavustuksen tai sen osan. Jos avustusta tai sen osaa ei voida käyttää valtionavustuspäätöksessä edellytetyllä tavalla, se tulee palauttaa välittömästi.</t>
  </si>
  <si>
    <t>Päiviä yhteensä</t>
  </si>
  <si>
    <t>Korkokanta 1 pvm lkm</t>
  </si>
  <si>
    <t>Korkokanta 2 pvm lkm</t>
  </si>
  <si>
    <t>Korkokanta 3 pvm lkm</t>
  </si>
  <si>
    <t>Korkokanta 1 aloituspvm</t>
  </si>
  <si>
    <t>Korkokanta 1 lopetuspvm</t>
  </si>
  <si>
    <t>Korkokanta 2 aloituspvm</t>
  </si>
  <si>
    <t>Korkokanta 2 lopetuspvm</t>
  </si>
  <si>
    <t>Korkokanta 3 aloituspvm</t>
  </si>
  <si>
    <t>Korkokanta 3 lopetuspvm</t>
  </si>
  <si>
    <t>Korkokanta 1</t>
  </si>
  <si>
    <t>Korkokanta 2</t>
  </si>
  <si>
    <t>Korkokanta 3</t>
  </si>
  <si>
    <t>Käyttämättömän avustuksen osuus</t>
  </si>
  <si>
    <t>Kertyneiden korkojen osuus</t>
  </si>
  <si>
    <t>Palautettava summa yhteensä (käyttämätön avustus + korko)</t>
  </si>
  <si>
    <t>Syötä korkolaskurin keltaisiin kenttiin pyydetyt tiedot</t>
  </si>
  <si>
    <t>Palautettava avustus</t>
  </si>
  <si>
    <t>Aloituspäivämäärä</t>
  </si>
  <si>
    <t>Lopetuspäivämäärä</t>
  </si>
  <si>
    <t>Korkokanta 4 pvm lkm</t>
  </si>
  <si>
    <t>Korkokanta 5 pvm lkm</t>
  </si>
  <si>
    <t>Korkokanta 4 aloituspvm</t>
  </si>
  <si>
    <t>Korkokanta 4 lopetuspvm</t>
  </si>
  <si>
    <t>Korkokanta 5 aloituspvm</t>
  </si>
  <si>
    <t>Korkokanta 5 lopetuspvm</t>
  </si>
  <si>
    <t>Korkokanta 4</t>
  </si>
  <si>
    <t>Korkokanta 5</t>
  </si>
  <si>
    <t>Korkolaskuri seuraavalla välilehdellä.</t>
  </si>
  <si>
    <t>Korkokanta 6</t>
  </si>
  <si>
    <t>Korkokanta 6 aloituspvm</t>
  </si>
  <si>
    <t>Korkokanta 6 lopetuspvm</t>
  </si>
  <si>
    <t>Korkokanta 6 pvm lkm</t>
  </si>
  <si>
    <t>Jatkuvan oppimisen ja työllisyyden palvelukeskuksen (JOTPA) palautusten viestiin kirjataan edellisten lisäksi "JOTPA".</t>
  </si>
  <si>
    <t>Palautuksen viestikentässä tulee mainita avustuspäätöksen asiatunnus (xx/xx/vuosi) + palautettu avustus (€) + maksettu korko (€). 
Esimerkki: "123/456/2025, 1000 € + 55 €"</t>
  </si>
  <si>
    <t>Avustuspäätöksissä, jotka on päivätty 15.5.2023 tai sen jälkeen, tulee avustuksen saajan palauttaa yli 100 € suuruinen käyttämätön avustus, mikäli päätöksessä ei toisin mainita. Tätä aiemmin annetuissa päätöksissä palautusraja kuvataan avustuspäätöksen liitteenä olevassa yleisohjeessa ja se on 100 € tai 2000 €.</t>
  </si>
  <si>
    <t>Korkolaskurin pohjana olevassa esimerkissä on laskettu korko 10 000 euron palautussummalle, joka on maksettu avustuksen saajan tilille 1.1.2021 ja jonka avustuksen saaja on palauttanut Opetushallitukselle 3.7.2026.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</si>
</sst>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\ %"/>
    <numFmt numFmtId="165" formatCode="_-* #,##0.00\ [$€-40B]_-;\-* #,##0.00\ [$€-40B]_-;_-* &quot;-&quot;??\ [$€-40B]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5" fillId="2" borderId="1" xfId="0" applyFont="1" applyFill="1" applyBorder="1" applyAlignment="1">
      <alignment vertical="top"/>
    </xf>
    <xf numFmtId="0" fontId="0" fillId="2" borderId="2" xfId="0" applyFill="1" applyBorder="1"/>
    <xf numFmtId="0" fontId="0" fillId="2" borderId="3" xfId="0" applyFill="1" applyBorder="1" applyAlignment="1">
      <alignment wrapText="1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 applyAlignment="1">
      <alignment wrapText="1"/>
    </xf>
    <xf numFmtId="0" fontId="3" fillId="2" borderId="5" xfId="2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Border="1" applyAlignment="1">
      <alignment horizontal="left" wrapText="1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Border="1"/>
    <xf numFmtId="44" fontId="1" fillId="2" borderId="0" xfId="1" applyFon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44" fontId="1" fillId="2" borderId="12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1" fontId="0" fillId="3" borderId="8" xfId="0" applyNumberFormat="1" applyFill="1" applyBorder="1"/>
    <xf numFmtId="0" fontId="0" fillId="4" borderId="8" xfId="0" applyFill="1" applyBorder="1"/>
    <xf numFmtId="1" fontId="0" fillId="4" borderId="8" xfId="0" applyNumberFormat="1" applyFill="1" applyBorder="1"/>
    <xf numFmtId="14" fontId="0" fillId="3" borderId="8" xfId="0" applyNumberFormat="1" applyFill="1" applyBorder="1"/>
    <xf numFmtId="164" fontId="0" fillId="4" borderId="8" xfId="3" applyNumberFormat="1" applyFont="1" applyFill="1" applyBorder="1"/>
    <xf numFmtId="165" fontId="0" fillId="4" borderId="8" xfId="0" applyNumberFormat="1" applyFill="1" applyBorder="1"/>
    <xf numFmtId="0" fontId="0" fillId="0" borderId="0" xfId="0" applyFill="1"/>
    <xf numFmtId="165" fontId="0" fillId="0" borderId="0" xfId="0" applyNumberFormat="1" applyFill="1"/>
    <xf numFmtId="0" fontId="0" fillId="3" borderId="9" xfId="0" applyFill="1" applyBorder="1"/>
    <xf numFmtId="0" fontId="0" fillId="4" borderId="9" xfId="0" applyFill="1" applyBorder="1"/>
    <xf numFmtId="0" fontId="0" fillId="2" borderId="6" xfId="0" applyFill="1" applyBorder="1"/>
    <xf numFmtId="0" fontId="0" fillId="2" borderId="12" xfId="0" applyFill="1" applyBorder="1"/>
    <xf numFmtId="165" fontId="1" fillId="4" borderId="8" xfId="0" applyNumberFormat="1" applyFont="1" applyFill="1" applyBorder="1"/>
    <xf numFmtId="0" fontId="6" fillId="4" borderId="9" xfId="0" applyFont="1" applyFill="1" applyBorder="1"/>
    <xf numFmtId="165" fontId="7" fillId="5" borderId="8" xfId="0" applyNumberFormat="1" applyFont="1" applyFill="1" applyBorder="1" applyProtection="1">
      <protection locked="0"/>
    </xf>
    <xf numFmtId="14" fontId="7" fillId="5" borderId="8" xfId="0" applyNumberFormat="1" applyFont="1" applyFill="1" applyBorder="1" applyProtection="1">
      <protection locked="0"/>
    </xf>
    <xf numFmtId="0" fontId="8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2" borderId="9" xfId="0" applyFill="1" applyBorder="1"/>
    <xf numFmtId="164" fontId="0" fillId="2" borderId="8" xfId="3" applyNumberFormat="1" applyFont="1" applyFill="1" applyBorder="1"/>
    <xf numFmtId="0" fontId="1" fillId="4" borderId="9" xfId="0" applyFont="1" applyFill="1" applyBorder="1"/>
    <xf numFmtId="0" fontId="0" fillId="2" borderId="8" xfId="0" applyFill="1" applyBorder="1"/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horizontal="left" wrapText="1"/>
    </xf>
    <xf numFmtId="0" fontId="0" fillId="2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0" fillId="2" borderId="4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49" fontId="6" fillId="2" borderId="5" xfId="2" applyNumberFormat="1" applyFont="1" applyFill="1" applyBorder="1" applyAlignment="1">
      <alignment horizontal="left" wrapText="1"/>
    </xf>
  </cellXfs>
  <cellStyles count="4">
    <cellStyle name="Hyperlinkki" xfId="2" builtinId="8"/>
    <cellStyle name="Normaali" xfId="0" builtinId="0"/>
    <cellStyle name="Prosenttia" xfId="3" builtinId="5"/>
    <cellStyle name="Valuut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5120118</xdr:colOff>
      <xdr:row>7</xdr:row>
      <xdr:rowOff>321671</xdr:rowOff>
    </xdr:from>
    <xdr:to>
      <xdr:col>2</xdr:col>
      <xdr:colOff>7173407</xdr:colOff>
      <xdr:row>10</xdr:row>
      <xdr:rowOff>232831</xdr:rowOff>
    </xdr:to>
    <xdr:pic>
      <xdr:nvPicPr>
        <xdr:cNvPr id="2" name="Kuva 1" descr="Demokratia- ja ihmisoikeuskasvatuksen pilotti peruskouluille 2022-2023 |  Opetushallitus">
          <a:extLst>
            <a:ext uri="{FF2B5EF4-FFF2-40B4-BE49-F238E27FC236}">
              <a16:creationId xmlns:a16="http://schemas.microsoft.com/office/drawing/2014/main" id="{07E0D7E5-849A-48C1-A964-2FE5CB2F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4718" y="2194921"/>
          <a:ext cx="2053289" cy="1047810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3404326</xdr:colOff>
      <xdr:row>33</xdr:row>
      <xdr:rowOff>53341</xdr:rowOff>
    </xdr:from>
    <xdr:to>
      <xdr:col>4</xdr:col>
      <xdr:colOff>5409537</xdr:colOff>
      <xdr:row>37</xdr:row>
      <xdr:rowOff>348616</xdr:rowOff>
    </xdr:to>
    <xdr:pic>
      <xdr:nvPicPr>
        <xdr:cNvPr id="2" name="Kuva 1" descr="Demokratia- ja ihmisoikeuskasvatuksen pilotti peruskouluille 2022-2023 |  Opetushallitus">
          <a:extLst>
            <a:ext uri="{FF2B5EF4-FFF2-40B4-BE49-F238E27FC236}">
              <a16:creationId xmlns:a16="http://schemas.microsoft.com/office/drawing/2014/main" id="{55CCC440-2B65-4C4A-8B7C-CE678819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4612" y="2801984"/>
          <a:ext cx="2005211" cy="1020989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F2C5-DDD5-43BD-ACD0-3710798EC61B}">
  <sheetPr codeName="Sheet1"/>
  <dimension ref="B1:C13"/>
  <sheetViews>
    <sheetView zoomScaleNormal="100" workbookViewId="0">
      <selection activeCell="B6" sqref="B6:C6"/>
    </sheetView>
  </sheetViews>
  <sheetFormatPr defaultRowHeight="14.5" x14ac:dyDescent="0.35"/>
  <cols>
    <col min="1" max="1" width="1.54296875" customWidth="1"/>
    <col min="2" max="2" width="52.6328125" customWidth="1"/>
    <col min="3" max="3" width="103.1796875" customWidth="1"/>
    <col min="4" max="4" width="36.90625" customWidth="1"/>
    <col min="5" max="5" width="11.1796875" bestFit="1" customWidth="1"/>
    <col min="7" max="7" width="18.81640625" customWidth="1"/>
  </cols>
  <sheetData>
    <row r="1" spans="2:3" ht="7" customHeight="1" thickBot="1" x14ac:dyDescent="0.4"/>
    <row r="2" spans="2:3" ht="15.5" x14ac:dyDescent="0.35">
      <c r="B2" s="43" t="s">
        <v>0</v>
      </c>
      <c r="C2" s="44"/>
    </row>
    <row r="3" spans="2:3" ht="15.5" x14ac:dyDescent="0.35">
      <c r="B3" s="18"/>
      <c r="C3" s="19"/>
    </row>
    <row r="4" spans="2:3" ht="37" customHeight="1" x14ac:dyDescent="0.35">
      <c r="B4" s="53" t="s">
        <v>8</v>
      </c>
      <c r="C4" s="54"/>
    </row>
    <row r="5" spans="2:3" ht="24.5" customHeight="1" x14ac:dyDescent="0.35">
      <c r="B5" s="53" t="s">
        <v>1</v>
      </c>
      <c r="C5" s="54"/>
    </row>
    <row r="6" spans="2:3" ht="37.5" customHeight="1" x14ac:dyDescent="0.35">
      <c r="B6" s="53" t="s">
        <v>44</v>
      </c>
      <c r="C6" s="54"/>
    </row>
    <row r="7" spans="2:3" x14ac:dyDescent="0.35">
      <c r="B7" s="45" t="s">
        <v>2</v>
      </c>
      <c r="C7" s="46"/>
    </row>
    <row r="8" spans="2:3" ht="43.5" x14ac:dyDescent="0.35">
      <c r="B8" s="10" t="s">
        <v>3</v>
      </c>
      <c r="C8" s="6" t="s">
        <v>4</v>
      </c>
    </row>
    <row r="9" spans="2:3" x14ac:dyDescent="0.35">
      <c r="B9" s="47"/>
      <c r="C9" s="48"/>
    </row>
    <row r="10" spans="2:3" ht="31.5" customHeight="1" x14ac:dyDescent="0.35">
      <c r="B10" s="49" t="s">
        <v>43</v>
      </c>
      <c r="C10" s="46"/>
    </row>
    <row r="11" spans="2:3" ht="18.5" customHeight="1" x14ac:dyDescent="0.35">
      <c r="B11" s="38" t="s">
        <v>42</v>
      </c>
      <c r="C11" s="37"/>
    </row>
    <row r="12" spans="2:3" ht="18.5" customHeight="1" x14ac:dyDescent="0.35">
      <c r="B12" s="49" t="s">
        <v>6</v>
      </c>
      <c r="C12" s="52"/>
    </row>
    <row r="13" spans="2:3" ht="18.5" customHeight="1" thickBot="1" x14ac:dyDescent="0.4">
      <c r="B13" s="50" t="s">
        <v>37</v>
      </c>
      <c r="C13" s="51"/>
    </row>
  </sheetData>
  <sheetProtection algorithmName="SHA-512" hashValue="1LqLWgUudB9ycbCiHR0gZAq/iw/IIUjEd8QvsttocH7Z8A1ZGP3K5J5Npy//6nppUHsqDYA8TVdikulHYpyBUg==" saltValue="KT9vVPr4s6SvR9Yf7JPNnw==" spinCount="100000" sheet="1" objects="1" scenarios="1"/>
  <mergeCells count="9">
    <mergeCell ref="B2:C2"/>
    <mergeCell ref="B7:C7"/>
    <mergeCell ref="B9:C9"/>
    <mergeCell ref="B10:C10"/>
    <mergeCell ref="B13:C13"/>
    <mergeCell ref="B12:C12"/>
    <mergeCell ref="B4:C4"/>
    <mergeCell ref="B5:C5"/>
    <mergeCell ref="B6:C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EFF3-0B19-4D6E-82FF-C347E01389A2}">
  <sheetPr codeName="Sheet2"/>
  <dimension ref="B1:E41"/>
  <sheetViews>
    <sheetView tabSelected="1" zoomScaleNormal="100" workbookViewId="0">
      <selection activeCell="E40" sqref="E40"/>
    </sheetView>
  </sheetViews>
  <sheetFormatPr defaultRowHeight="14.5" x14ac:dyDescent="0.35"/>
  <cols>
    <col min="1" max="1" width="1.54296875" customWidth="1"/>
    <col min="2" max="2" width="53.453125" customWidth="1"/>
    <col min="3" max="3" width="19.54296875" customWidth="1"/>
    <col min="4" max="4" width="2.1796875" customWidth="1"/>
    <col min="5" max="5" width="77.81640625" customWidth="1"/>
    <col min="6" max="6" width="48.6328125" customWidth="1"/>
    <col min="7" max="7" width="14.81640625" customWidth="1"/>
  </cols>
  <sheetData>
    <row r="1" spans="2:5" ht="7" customHeight="1" thickBot="1" x14ac:dyDescent="0.4"/>
    <row r="2" spans="2:5" ht="43.5" x14ac:dyDescent="0.35">
      <c r="B2" s="1" t="s">
        <v>5</v>
      </c>
      <c r="C2" s="2"/>
      <c r="D2" s="2"/>
      <c r="E2" s="3" t="s">
        <v>7</v>
      </c>
    </row>
    <row r="3" spans="2:5" ht="15.5" customHeight="1" x14ac:dyDescent="0.35">
      <c r="B3" s="4" t="s">
        <v>25</v>
      </c>
      <c r="C3" s="5"/>
      <c r="D3" s="5"/>
      <c r="E3" s="7"/>
    </row>
    <row r="4" spans="2:5" ht="15.5" customHeight="1" x14ac:dyDescent="0.35">
      <c r="B4" s="55"/>
      <c r="C4" s="56"/>
      <c r="D4" s="11"/>
      <c r="E4" s="57" t="s">
        <v>45</v>
      </c>
    </row>
    <row r="5" spans="2:5" ht="15.5" customHeight="1" x14ac:dyDescent="0.35">
      <c r="B5" s="33" t="s">
        <v>26</v>
      </c>
      <c r="C5" s="34">
        <v>10000</v>
      </c>
      <c r="D5" s="12"/>
      <c r="E5" s="57"/>
    </row>
    <row r="6" spans="2:5" ht="15.5" customHeight="1" x14ac:dyDescent="0.35">
      <c r="B6" s="33" t="s">
        <v>27</v>
      </c>
      <c r="C6" s="35">
        <v>44197</v>
      </c>
      <c r="D6" s="15"/>
      <c r="E6" s="57"/>
    </row>
    <row r="7" spans="2:5" ht="15.5" customHeight="1" x14ac:dyDescent="0.35">
      <c r="B7" s="33" t="s">
        <v>28</v>
      </c>
      <c r="C7" s="35">
        <v>46206</v>
      </c>
      <c r="D7" s="16"/>
      <c r="E7" s="8"/>
    </row>
    <row r="8" spans="2:5" ht="15.5" hidden="1" customHeight="1" x14ac:dyDescent="0.35">
      <c r="B8" s="28" t="s">
        <v>9</v>
      </c>
      <c r="C8" s="20">
        <f>_xlfn.DAYS(C7,C6)+1</f>
        <v>2010</v>
      </c>
      <c r="D8" s="16"/>
      <c r="E8" s="8"/>
    </row>
    <row r="9" spans="2:5" ht="15.5" hidden="1" customHeight="1" x14ac:dyDescent="0.35">
      <c r="B9" s="29" t="s">
        <v>10</v>
      </c>
      <c r="C9" s="21">
        <f>IF(AND(C6&lt;=DATE(2022,12,31),C7&gt;=DATE(2016,7,1)),MIN(C7,DATE(2022,12,31))-MAX(C6,DATE(2016,7,1))+1)</f>
        <v>730</v>
      </c>
      <c r="D9" s="16"/>
      <c r="E9" s="8"/>
    </row>
    <row r="10" spans="2:5" ht="15.5" hidden="1" customHeight="1" x14ac:dyDescent="0.35">
      <c r="B10" s="29" t="s">
        <v>11</v>
      </c>
      <c r="C10" s="21">
        <f>IF(AND(C6&lt;=DATE(2023,6,30),C7&gt;=DATE(2023,1,1)),MIN(C7,DATE(2023,6,30))-MAX(C6,DATE(2023,1,1))+1)</f>
        <v>181</v>
      </c>
      <c r="D10" s="16"/>
      <c r="E10" s="8"/>
    </row>
    <row r="11" spans="2:5" ht="15.5" hidden="1" customHeight="1" x14ac:dyDescent="0.35">
      <c r="B11" s="29" t="s">
        <v>12</v>
      </c>
      <c r="C11" s="21">
        <f>IF(AND(C6&lt;=DATE(2023,12,31),C7&gt;=DATE(2023,7,1)),MIN(C7,DATE(2023,12,31))-MAX(C6,DATE(2023,7,1))+1)</f>
        <v>184</v>
      </c>
      <c r="D11" s="16"/>
      <c r="E11" s="8"/>
    </row>
    <row r="12" spans="2:5" ht="15.5" hidden="1" customHeight="1" x14ac:dyDescent="0.35">
      <c r="B12" s="29" t="s">
        <v>29</v>
      </c>
      <c r="C12" s="22">
        <f>IF(AND(C6&lt;=DATE(2024,12,31),C7&gt;=DATE(2024,1,1)),MIN(C7,DATE(2024,12,31))-MAX(C6,DATE(2024,1,1))+1)</f>
        <v>366</v>
      </c>
      <c r="D12" s="16"/>
      <c r="E12" s="8"/>
    </row>
    <row r="13" spans="2:5" ht="15.5" hidden="1" customHeight="1" x14ac:dyDescent="0.35">
      <c r="B13" s="29" t="s">
        <v>30</v>
      </c>
      <c r="C13" s="22">
        <f>IF(AND(C6&lt;=DATE(2025,6,30),C7&gt;=DATE(2025,1,1)),MIN(C7,DATE(2025,6,30))-MAX(C6,DATE(2025,1,1))+1)</f>
        <v>181</v>
      </c>
      <c r="D13" s="16"/>
      <c r="E13" s="8"/>
    </row>
    <row r="14" spans="2:5" ht="15.5" hidden="1" customHeight="1" x14ac:dyDescent="0.35">
      <c r="B14" s="29" t="s">
        <v>41</v>
      </c>
      <c r="C14" s="22">
        <f>IF(AND(C6&lt;=DATE(2026,12,31),C7&gt;=DATE(2025,7,1)),MIN(C7,DATE(2026,12,31))-MAX(C6,DATE(2025,7,1))+1)</f>
        <v>368</v>
      </c>
      <c r="D14" s="16"/>
      <c r="E14" s="8"/>
    </row>
    <row r="15" spans="2:5" ht="15.5" hidden="1" customHeight="1" x14ac:dyDescent="0.35">
      <c r="B15" s="28" t="s">
        <v>13</v>
      </c>
      <c r="C15" s="23">
        <v>40179</v>
      </c>
      <c r="D15" s="13"/>
      <c r="E15" s="8"/>
    </row>
    <row r="16" spans="2:5" ht="15.5" hidden="1" customHeight="1" x14ac:dyDescent="0.35">
      <c r="B16" s="28" t="s">
        <v>14</v>
      </c>
      <c r="C16" s="23">
        <v>44926</v>
      </c>
      <c r="D16" s="13"/>
      <c r="E16" s="8"/>
    </row>
    <row r="17" spans="2:5" ht="15.5" hidden="1" customHeight="1" x14ac:dyDescent="0.35">
      <c r="B17" s="28" t="s">
        <v>15</v>
      </c>
      <c r="C17" s="23">
        <v>44927</v>
      </c>
      <c r="D17" s="13"/>
      <c r="E17" s="8"/>
    </row>
    <row r="18" spans="2:5" ht="15.5" hidden="1" customHeight="1" x14ac:dyDescent="0.35">
      <c r="B18" s="28" t="s">
        <v>16</v>
      </c>
      <c r="C18" s="23">
        <v>45107</v>
      </c>
      <c r="D18" s="13"/>
      <c r="E18" s="8"/>
    </row>
    <row r="19" spans="2:5" ht="15.5" hidden="1" customHeight="1" x14ac:dyDescent="0.35">
      <c r="B19" s="28" t="s">
        <v>17</v>
      </c>
      <c r="C19" s="23">
        <v>45108</v>
      </c>
      <c r="D19" s="14"/>
      <c r="E19" s="8"/>
    </row>
    <row r="20" spans="2:5" ht="15.5" hidden="1" customHeight="1" x14ac:dyDescent="0.35">
      <c r="B20" s="28" t="s">
        <v>18</v>
      </c>
      <c r="C20" s="23">
        <v>45291</v>
      </c>
      <c r="D20" s="14"/>
      <c r="E20" s="8"/>
    </row>
    <row r="21" spans="2:5" ht="15.5" hidden="1" customHeight="1" x14ac:dyDescent="0.35">
      <c r="B21" s="28" t="s">
        <v>31</v>
      </c>
      <c r="C21" s="23">
        <v>45292</v>
      </c>
      <c r="D21" s="14"/>
      <c r="E21" s="8"/>
    </row>
    <row r="22" spans="2:5" ht="15.5" hidden="1" customHeight="1" x14ac:dyDescent="0.35">
      <c r="B22" s="28" t="s">
        <v>32</v>
      </c>
      <c r="C22" s="23">
        <v>45657</v>
      </c>
      <c r="D22" s="14"/>
      <c r="E22" s="8"/>
    </row>
    <row r="23" spans="2:5" ht="15.5" hidden="1" customHeight="1" x14ac:dyDescent="0.35">
      <c r="B23" s="28" t="s">
        <v>33</v>
      </c>
      <c r="C23" s="23">
        <v>45658</v>
      </c>
      <c r="D23" s="14"/>
      <c r="E23" s="8"/>
    </row>
    <row r="24" spans="2:5" ht="15.5" hidden="1" customHeight="1" x14ac:dyDescent="0.35">
      <c r="B24" s="28" t="s">
        <v>34</v>
      </c>
      <c r="C24" s="23">
        <v>45838</v>
      </c>
      <c r="D24" s="14"/>
      <c r="E24" s="8"/>
    </row>
    <row r="25" spans="2:5" ht="15.5" hidden="1" customHeight="1" x14ac:dyDescent="0.35">
      <c r="B25" s="28" t="s">
        <v>39</v>
      </c>
      <c r="C25" s="23">
        <v>45839</v>
      </c>
      <c r="D25" s="14"/>
      <c r="E25" s="8"/>
    </row>
    <row r="26" spans="2:5" ht="15.5" hidden="1" customHeight="1" x14ac:dyDescent="0.35">
      <c r="B26" s="28" t="s">
        <v>40</v>
      </c>
      <c r="C26" s="23">
        <v>46387</v>
      </c>
      <c r="D26" s="14"/>
      <c r="E26" s="8"/>
    </row>
    <row r="27" spans="2:5" ht="15.5" hidden="1" customHeight="1" thickBot="1" x14ac:dyDescent="0.4">
      <c r="B27" s="29" t="s">
        <v>19</v>
      </c>
      <c r="C27" s="24">
        <v>0.03</v>
      </c>
      <c r="D27" s="17"/>
      <c r="E27" s="9"/>
    </row>
    <row r="28" spans="2:5" hidden="1" x14ac:dyDescent="0.35">
      <c r="B28" s="39" t="s">
        <v>20</v>
      </c>
      <c r="C28" s="40">
        <v>5.5E-2</v>
      </c>
      <c r="D28" s="5"/>
      <c r="E28" s="8"/>
    </row>
    <row r="29" spans="2:5" hidden="1" x14ac:dyDescent="0.35">
      <c r="B29" s="39" t="s">
        <v>21</v>
      </c>
      <c r="C29" s="40">
        <v>7.0000000000000007E-2</v>
      </c>
      <c r="D29" s="5"/>
      <c r="E29" s="8"/>
    </row>
    <row r="30" spans="2:5" hidden="1" x14ac:dyDescent="0.35">
      <c r="B30" s="42" t="s">
        <v>35</v>
      </c>
      <c r="C30" s="40">
        <v>7.4999999999999997E-2</v>
      </c>
      <c r="D30" s="5"/>
      <c r="E30" s="8"/>
    </row>
    <row r="31" spans="2:5" hidden="1" x14ac:dyDescent="0.35">
      <c r="B31" s="42" t="s">
        <v>36</v>
      </c>
      <c r="C31" s="40">
        <v>6.5000000000000002E-2</v>
      </c>
      <c r="D31" s="5"/>
      <c r="E31" s="8"/>
    </row>
    <row r="32" spans="2:5" hidden="1" x14ac:dyDescent="0.35">
      <c r="B32" s="42" t="s">
        <v>38</v>
      </c>
      <c r="C32" s="40">
        <v>5.5E-2</v>
      </c>
      <c r="D32" s="5"/>
      <c r="E32" s="8"/>
    </row>
    <row r="33" spans="2:5" x14ac:dyDescent="0.35">
      <c r="B33" s="4"/>
      <c r="C33" s="5"/>
      <c r="D33" s="5"/>
      <c r="E33" s="36"/>
    </row>
    <row r="34" spans="2:5" x14ac:dyDescent="0.35">
      <c r="B34" s="41" t="s">
        <v>24</v>
      </c>
      <c r="C34" s="32">
        <f>C5+C36</f>
        <v>12854.520547945205</v>
      </c>
      <c r="D34" s="5"/>
      <c r="E34" s="8"/>
    </row>
    <row r="35" spans="2:5" x14ac:dyDescent="0.35">
      <c r="B35" s="29" t="s">
        <v>22</v>
      </c>
      <c r="C35" s="25">
        <f>C5</f>
        <v>10000</v>
      </c>
      <c r="D35" s="5"/>
      <c r="E35" s="8"/>
    </row>
    <row r="36" spans="2:5" x14ac:dyDescent="0.35">
      <c r="B36" s="29" t="s">
        <v>23</v>
      </c>
      <c r="C36" s="25">
        <f>(((C9) * C27 * C5) + ((C10) * C28 * C5) + ((C11) * C29 * C5) + ((C12) * C30 * C5) + ((C13) * C31 * C5) + ((C14) * C32 * C5) )/365</f>
        <v>2854.5205479452056</v>
      </c>
      <c r="D36" s="5"/>
      <c r="E36" s="8"/>
    </row>
    <row r="37" spans="2:5" x14ac:dyDescent="0.35">
      <c r="B37" s="4"/>
      <c r="C37" s="5"/>
      <c r="D37" s="5"/>
      <c r="E37" s="8"/>
    </row>
    <row r="38" spans="2:5" ht="29.4" customHeight="1" thickBot="1" x14ac:dyDescent="0.4">
      <c r="B38" s="30"/>
      <c r="C38" s="31"/>
      <c r="D38" s="31"/>
      <c r="E38" s="9"/>
    </row>
    <row r="41" spans="2:5" x14ac:dyDescent="0.35">
      <c r="B41" s="26"/>
      <c r="C41" s="27"/>
    </row>
  </sheetData>
  <sheetProtection sheet="1" objects="1" scenarios="1"/>
  <mergeCells count="2">
    <mergeCell ref="B4:C4"/>
    <mergeCell ref="E4:E6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Palautusohjeet</vt:lpstr>
      <vt:lpstr>Korkolaskuri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Koljonen Teijo</dc:creator>
  <cp:lastModifiedBy>Ranta Matti (OPH)</cp:lastModifiedBy>
  <dcterms:created xsi:type="dcterms:W3CDTF">2021-08-30T11:17:55Z</dcterms:created>
  <dcterms:modified xsi:type="dcterms:W3CDTF">2026-07-03T07:35:34Z</dcterms:modified>
</cp:coreProperties>
</file>