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Erasmus+ESC\30 Hakukierrokset\30.7. Päätöslistat\2024\KA131-HED\"/>
    </mc:Choice>
  </mc:AlternateContent>
  <xr:revisionPtr revIDLastSave="0" documentId="8_{027A8782-FEF3-4857-B36A-495D13F1A82E}" xr6:coauthVersionLast="47" xr6:coauthVersionMax="47" xr10:uidLastSave="{00000000-0000-0000-0000-000000000000}"/>
  <bookViews>
    <workbookView xWindow="2025" yWindow="300" windowWidth="22560" windowHeight="15075" activeTab="6" xr2:uid="{00000000-000D-0000-FFFF-FFFF00000000}"/>
  </bookViews>
  <sheets>
    <sheet name="SMS" sheetId="1" r:id="rId1"/>
    <sheet name="SMT" sheetId="13" r:id="rId2"/>
    <sheet name="STA" sheetId="14" r:id="rId3"/>
    <sheet name="STT" sheetId="15" r:id="rId4"/>
    <sheet name="OS" sheetId="17" r:id="rId5"/>
    <sheet name="BIP" sheetId="19" r:id="rId6"/>
    <sheet name="TOTALT" sheetId="18" r:id="rId7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5" i="14" l="1"/>
  <c r="G9" i="18"/>
  <c r="G10" i="18"/>
  <c r="G11" i="18"/>
  <c r="G12" i="18"/>
  <c r="G13" i="18"/>
  <c r="G14" i="18"/>
  <c r="G15" i="18"/>
  <c r="G16" i="18"/>
  <c r="G17" i="18"/>
  <c r="G18" i="18"/>
  <c r="G19" i="18"/>
  <c r="G20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O32" i="19" l="1"/>
  <c r="O33" i="19"/>
  <c r="O34" i="19"/>
  <c r="O35" i="19"/>
  <c r="O36" i="19"/>
  <c r="O37" i="19"/>
  <c r="O38" i="19"/>
  <c r="O39" i="19"/>
  <c r="O40" i="19"/>
  <c r="O41" i="19"/>
  <c r="O42" i="19"/>
  <c r="O43" i="19"/>
  <c r="O44" i="19"/>
  <c r="O45" i="19"/>
  <c r="N10" i="19" l="1"/>
  <c r="N11" i="19"/>
  <c r="N12" i="19"/>
  <c r="N13" i="19"/>
  <c r="N14" i="19"/>
  <c r="N15" i="19"/>
  <c r="N16" i="19"/>
  <c r="N17" i="19"/>
  <c r="N18" i="19"/>
  <c r="N19" i="19"/>
  <c r="N20" i="19"/>
  <c r="N21" i="19"/>
  <c r="N9" i="19"/>
  <c r="F9" i="17"/>
  <c r="H9" i="17" s="1"/>
  <c r="F10" i="17"/>
  <c r="H10" i="17" s="1"/>
  <c r="F11" i="17"/>
  <c r="H11" i="17" s="1"/>
  <c r="F12" i="17"/>
  <c r="H12" i="17" s="1"/>
  <c r="F13" i="17"/>
  <c r="H13" i="17" s="1"/>
  <c r="F14" i="17"/>
  <c r="H14" i="17" s="1"/>
  <c r="F15" i="17"/>
  <c r="H15" i="17" s="1"/>
  <c r="F16" i="17"/>
  <c r="H16" i="17" s="1"/>
  <c r="F17" i="17"/>
  <c r="H17" i="17" s="1"/>
  <c r="F18" i="17"/>
  <c r="H18" i="17" s="1"/>
  <c r="F19" i="17"/>
  <c r="H19" i="17" s="1"/>
  <c r="F20" i="17"/>
  <c r="H20" i="17" s="1"/>
  <c r="F21" i="17"/>
  <c r="H21" i="17" s="1"/>
  <c r="F22" i="17"/>
  <c r="H22" i="17" s="1"/>
  <c r="F23" i="17"/>
  <c r="H23" i="17" s="1"/>
  <c r="F24" i="17"/>
  <c r="H24" i="17" s="1"/>
  <c r="F25" i="17"/>
  <c r="G25" i="17" s="1"/>
  <c r="I25" i="17" s="1"/>
  <c r="F26" i="17"/>
  <c r="H26" i="17" s="1"/>
  <c r="F27" i="17"/>
  <c r="H27" i="17" s="1"/>
  <c r="F28" i="17"/>
  <c r="H28" i="17" s="1"/>
  <c r="F29" i="17"/>
  <c r="G29" i="17" s="1"/>
  <c r="I29" i="17" s="1"/>
  <c r="F30" i="17"/>
  <c r="H30" i="17" s="1"/>
  <c r="F31" i="17"/>
  <c r="H31" i="17" s="1"/>
  <c r="F32" i="17"/>
  <c r="G32" i="17" s="1"/>
  <c r="I32" i="17" s="1"/>
  <c r="F33" i="17"/>
  <c r="G33" i="17" s="1"/>
  <c r="I33" i="17" s="1"/>
  <c r="F34" i="17"/>
  <c r="H34" i="17" s="1"/>
  <c r="F35" i="17"/>
  <c r="H35" i="17" s="1"/>
  <c r="F36" i="17"/>
  <c r="H36" i="17" s="1"/>
  <c r="F37" i="17"/>
  <c r="H37" i="17" s="1"/>
  <c r="F38" i="17"/>
  <c r="H38" i="17" s="1"/>
  <c r="F39" i="17"/>
  <c r="H39" i="17" s="1"/>
  <c r="F40" i="17"/>
  <c r="H40" i="17" s="1"/>
  <c r="F41" i="17"/>
  <c r="G41" i="17" s="1"/>
  <c r="I41" i="17" s="1"/>
  <c r="F42" i="17"/>
  <c r="H42" i="17" s="1"/>
  <c r="F43" i="17"/>
  <c r="H43" i="17" s="1"/>
  <c r="F44" i="17"/>
  <c r="H44" i="17" s="1"/>
  <c r="F8" i="17"/>
  <c r="H8" i="17" s="1"/>
  <c r="G34" i="17" l="1"/>
  <c r="I34" i="17" s="1"/>
  <c r="G26" i="17"/>
  <c r="I26" i="17" s="1"/>
  <c r="G22" i="17"/>
  <c r="I22" i="17" s="1"/>
  <c r="G20" i="17"/>
  <c r="I20" i="17" s="1"/>
  <c r="H20" i="18" s="1"/>
  <c r="G19" i="17"/>
  <c r="I19" i="17" s="1"/>
  <c r="G17" i="17"/>
  <c r="I17" i="17" s="1"/>
  <c r="G16" i="17"/>
  <c r="I16" i="17" s="1"/>
  <c r="G14" i="17"/>
  <c r="I14" i="17" s="1"/>
  <c r="G13" i="17"/>
  <c r="I13" i="17" s="1"/>
  <c r="H13" i="18" s="1"/>
  <c r="G10" i="17"/>
  <c r="I10" i="17" s="1"/>
  <c r="G9" i="17"/>
  <c r="I9" i="17" s="1"/>
  <c r="G38" i="17"/>
  <c r="I38" i="17" s="1"/>
  <c r="H41" i="17"/>
  <c r="H29" i="17"/>
  <c r="G8" i="17"/>
  <c r="I8" i="17" s="1"/>
  <c r="G21" i="17"/>
  <c r="I21" i="17" s="1"/>
  <c r="G44" i="17"/>
  <c r="I44" i="17" s="1"/>
  <c r="G43" i="17"/>
  <c r="I43" i="17" s="1"/>
  <c r="G31" i="17"/>
  <c r="I31" i="17" s="1"/>
  <c r="G40" i="17"/>
  <c r="I40" i="17" s="1"/>
  <c r="G28" i="17"/>
  <c r="I28" i="17" s="1"/>
  <c r="G39" i="17"/>
  <c r="I39" i="17" s="1"/>
  <c r="G27" i="17"/>
  <c r="I27" i="17" s="1"/>
  <c r="G15" i="17"/>
  <c r="I15" i="17" s="1"/>
  <c r="G37" i="17"/>
  <c r="I37" i="17" s="1"/>
  <c r="G36" i="17"/>
  <c r="I36" i="17" s="1"/>
  <c r="G24" i="17"/>
  <c r="I24" i="17" s="1"/>
  <c r="G12" i="17"/>
  <c r="I12" i="17" s="1"/>
  <c r="H25" i="17"/>
  <c r="G35" i="17"/>
  <c r="I35" i="17" s="1"/>
  <c r="G23" i="17"/>
  <c r="I23" i="17" s="1"/>
  <c r="G11" i="17"/>
  <c r="I11" i="17" s="1"/>
  <c r="H33" i="17"/>
  <c r="H32" i="17"/>
  <c r="G42" i="17"/>
  <c r="I42" i="17" s="1"/>
  <c r="G30" i="17"/>
  <c r="I30" i="17" s="1"/>
  <c r="G18" i="17"/>
  <c r="I18" i="17" s="1"/>
  <c r="P15" i="19"/>
  <c r="O15" i="19"/>
  <c r="H45" i="14"/>
  <c r="F45" i="1"/>
  <c r="S15" i="19" l="1"/>
  <c r="I14" i="18"/>
  <c r="H14" i="18"/>
  <c r="N14" i="17"/>
  <c r="H10" i="18"/>
  <c r="H17" i="18"/>
  <c r="H9" i="18"/>
  <c r="H11" i="18"/>
  <c r="H15" i="18"/>
  <c r="H12" i="18"/>
  <c r="H19" i="18"/>
  <c r="H16" i="18"/>
  <c r="H18" i="18"/>
  <c r="L45" i="18"/>
  <c r="J14" i="18" l="1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41" i="18"/>
  <c r="D42" i="18"/>
  <c r="D43" i="18"/>
  <c r="D44" i="18"/>
  <c r="H8" i="18"/>
  <c r="G8" i="18"/>
  <c r="F8" i="18"/>
  <c r="E8" i="18"/>
  <c r="D8" i="18"/>
  <c r="R46" i="19"/>
  <c r="O16" i="19"/>
  <c r="O10" i="19"/>
  <c r="O11" i="19"/>
  <c r="O12" i="19"/>
  <c r="O13" i="19"/>
  <c r="O14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9" i="19"/>
  <c r="O46" i="19" l="1"/>
  <c r="I25" i="15"/>
  <c r="I16" i="15"/>
  <c r="I17" i="15"/>
  <c r="D45" i="14"/>
  <c r="H45" i="13"/>
  <c r="N45" i="19" l="1"/>
  <c r="P45" i="19" s="1"/>
  <c r="N44" i="19"/>
  <c r="P44" i="19" s="1"/>
  <c r="N43" i="19"/>
  <c r="P43" i="19" s="1"/>
  <c r="N42" i="19"/>
  <c r="P42" i="19" s="1"/>
  <c r="N41" i="19"/>
  <c r="P41" i="19" s="1"/>
  <c r="N40" i="19"/>
  <c r="P40" i="19" s="1"/>
  <c r="N39" i="19"/>
  <c r="P39" i="19" s="1"/>
  <c r="N38" i="19"/>
  <c r="P38" i="19" s="1"/>
  <c r="N37" i="19"/>
  <c r="P37" i="19" s="1"/>
  <c r="N36" i="19"/>
  <c r="P36" i="19" s="1"/>
  <c r="N35" i="19"/>
  <c r="P35" i="19" s="1"/>
  <c r="N34" i="19"/>
  <c r="P34" i="19" s="1"/>
  <c r="N33" i="19"/>
  <c r="P33" i="19" s="1"/>
  <c r="N32" i="19"/>
  <c r="P32" i="19" s="1"/>
  <c r="N31" i="19"/>
  <c r="P31" i="19" s="1"/>
  <c r="N30" i="19"/>
  <c r="P30" i="19" s="1"/>
  <c r="N29" i="19"/>
  <c r="P29" i="19" s="1"/>
  <c r="N28" i="19"/>
  <c r="P28" i="19" s="1"/>
  <c r="N27" i="19"/>
  <c r="P27" i="19" s="1"/>
  <c r="N26" i="19"/>
  <c r="P26" i="19" s="1"/>
  <c r="N25" i="19"/>
  <c r="P25" i="19" s="1"/>
  <c r="N24" i="19"/>
  <c r="P24" i="19" s="1"/>
  <c r="N23" i="19"/>
  <c r="P23" i="19" s="1"/>
  <c r="N22" i="19"/>
  <c r="P22" i="19" s="1"/>
  <c r="P21" i="19"/>
  <c r="I20" i="18" s="1"/>
  <c r="J20" i="18" s="1"/>
  <c r="P20" i="19"/>
  <c r="I19" i="18" s="1"/>
  <c r="J19" i="18" s="1"/>
  <c r="P19" i="19"/>
  <c r="I18" i="18" s="1"/>
  <c r="J18" i="18" s="1"/>
  <c r="P18" i="19"/>
  <c r="I17" i="18" s="1"/>
  <c r="J17" i="18" s="1"/>
  <c r="P17" i="19"/>
  <c r="I16" i="18" s="1"/>
  <c r="J16" i="18" s="1"/>
  <c r="P14" i="19"/>
  <c r="I13" i="18" s="1"/>
  <c r="J13" i="18" s="1"/>
  <c r="P13" i="19"/>
  <c r="I12" i="18" s="1"/>
  <c r="J12" i="18" s="1"/>
  <c r="P12" i="19"/>
  <c r="I11" i="18" s="1"/>
  <c r="J11" i="18" s="1"/>
  <c r="P11" i="19"/>
  <c r="I10" i="18" s="1"/>
  <c r="J10" i="18" s="1"/>
  <c r="P10" i="19"/>
  <c r="I9" i="18" s="1"/>
  <c r="J9" i="18" s="1"/>
  <c r="P16" i="19"/>
  <c r="I15" i="18" s="1"/>
  <c r="J15" i="18" s="1"/>
  <c r="P9" i="19"/>
  <c r="S41" i="19" l="1"/>
  <c r="I40" i="18"/>
  <c r="S23" i="19"/>
  <c r="I22" i="18"/>
  <c r="S39" i="19"/>
  <c r="I38" i="18"/>
  <c r="S24" i="19"/>
  <c r="I23" i="18"/>
  <c r="I8" i="18"/>
  <c r="J8" i="18" s="1"/>
  <c r="M8" i="18" s="1"/>
  <c r="S9" i="19"/>
  <c r="S33" i="19"/>
  <c r="I32" i="18"/>
  <c r="M15" i="18"/>
  <c r="S16" i="19"/>
  <c r="I25" i="18"/>
  <c r="S26" i="19"/>
  <c r="I41" i="18"/>
  <c r="S42" i="19"/>
  <c r="S10" i="19"/>
  <c r="M9" i="18"/>
  <c r="S27" i="19"/>
  <c r="I26" i="18"/>
  <c r="S11" i="19"/>
  <c r="M10" i="18"/>
  <c r="S20" i="19"/>
  <c r="M19" i="18"/>
  <c r="S28" i="19"/>
  <c r="I27" i="18"/>
  <c r="S36" i="19"/>
  <c r="I35" i="18"/>
  <c r="S44" i="19"/>
  <c r="I43" i="18"/>
  <c r="S22" i="19"/>
  <c r="I21" i="18"/>
  <c r="S30" i="19"/>
  <c r="I29" i="18"/>
  <c r="S38" i="19"/>
  <c r="I37" i="18"/>
  <c r="S14" i="19"/>
  <c r="M13" i="18"/>
  <c r="S31" i="19"/>
  <c r="I30" i="18"/>
  <c r="M14" i="18"/>
  <c r="S32" i="19"/>
  <c r="I31" i="18"/>
  <c r="S40" i="19"/>
  <c r="I39" i="18"/>
  <c r="S17" i="19"/>
  <c r="M16" i="18"/>
  <c r="S25" i="19"/>
  <c r="I24" i="18"/>
  <c r="M17" i="18"/>
  <c r="S18" i="19"/>
  <c r="I33" i="18"/>
  <c r="S34" i="19"/>
  <c r="S19" i="19"/>
  <c r="M18" i="18"/>
  <c r="S35" i="19"/>
  <c r="I34" i="18"/>
  <c r="S43" i="19"/>
  <c r="I42" i="18"/>
  <c r="S12" i="19"/>
  <c r="M11" i="18"/>
  <c r="S21" i="19"/>
  <c r="M20" i="18"/>
  <c r="S29" i="19"/>
  <c r="I28" i="18"/>
  <c r="S37" i="19"/>
  <c r="I36" i="18"/>
  <c r="S45" i="19"/>
  <c r="I44" i="18"/>
  <c r="S13" i="19"/>
  <c r="M12" i="18"/>
  <c r="N46" i="19"/>
  <c r="P46" i="19"/>
  <c r="S46" i="19" s="1"/>
  <c r="J39" i="18" l="1"/>
  <c r="M39" i="18" s="1"/>
  <c r="J43" i="18"/>
  <c r="M43" i="18" s="1"/>
  <c r="J23" i="18"/>
  <c r="M23" i="18" s="1"/>
  <c r="J33" i="18"/>
  <c r="M33" i="18" s="1"/>
  <c r="J38" i="18"/>
  <c r="M38" i="18" s="1"/>
  <c r="J28" i="18"/>
  <c r="M28" i="18" s="1"/>
  <c r="J21" i="18"/>
  <c r="M21" i="18" s="1"/>
  <c r="J41" i="18"/>
  <c r="M41" i="18" s="1"/>
  <c r="J27" i="18"/>
  <c r="M27" i="18" s="1"/>
  <c r="J22" i="18"/>
  <c r="M22" i="18" s="1"/>
  <c r="J29" i="18"/>
  <c r="M29" i="18" s="1"/>
  <c r="J25" i="18"/>
  <c r="M25" i="18" s="1"/>
  <c r="J44" i="18"/>
  <c r="M44" i="18" s="1"/>
  <c r="J34" i="18"/>
  <c r="M34" i="18" s="1"/>
  <c r="J31" i="18"/>
  <c r="M31" i="18" s="1"/>
  <c r="J30" i="18"/>
  <c r="M30" i="18" s="1"/>
  <c r="J24" i="18"/>
  <c r="M24" i="18" s="1"/>
  <c r="J40" i="18"/>
  <c r="M40" i="18" s="1"/>
  <c r="J32" i="18"/>
  <c r="M32" i="18" s="1"/>
  <c r="J26" i="18"/>
  <c r="M26" i="18" s="1"/>
  <c r="J36" i="18"/>
  <c r="M36" i="18" s="1"/>
  <c r="J35" i="18"/>
  <c r="M35" i="18" s="1"/>
  <c r="J37" i="18"/>
  <c r="M37" i="18" s="1"/>
  <c r="J42" i="18"/>
  <c r="M42" i="18" s="1"/>
  <c r="I45" i="18"/>
  <c r="H45" i="18"/>
  <c r="G45" i="18"/>
  <c r="F45" i="18"/>
  <c r="E45" i="18"/>
  <c r="D45" i="18"/>
  <c r="N30" i="17"/>
  <c r="M45" i="17"/>
  <c r="K45" i="17"/>
  <c r="D45" i="17"/>
  <c r="D45" i="13"/>
  <c r="N45" i="17" l="1"/>
  <c r="F45" i="13"/>
  <c r="I45" i="13" s="1"/>
  <c r="I30" i="1"/>
  <c r="B7" i="13" l="1"/>
  <c r="B7" i="19" s="1"/>
  <c r="C7" i="13"/>
  <c r="I8" i="1"/>
  <c r="C7" i="14" l="1"/>
  <c r="C7" i="15" s="1"/>
  <c r="C7" i="17"/>
  <c r="C7" i="18" s="1"/>
  <c r="B7" i="17"/>
  <c r="B7" i="18" s="1"/>
  <c r="B7" i="14"/>
  <c r="B7" i="15" s="1"/>
  <c r="I32" i="13"/>
  <c r="I35" i="1"/>
  <c r="I43" i="1" l="1"/>
  <c r="N27" i="17" l="1"/>
  <c r="I27" i="15"/>
  <c r="I27" i="14"/>
  <c r="I27" i="13" l="1"/>
  <c r="I27" i="1"/>
  <c r="N44" i="17" l="1"/>
  <c r="N42" i="17"/>
  <c r="N41" i="17"/>
  <c r="N40" i="17"/>
  <c r="N39" i="17"/>
  <c r="N38" i="17"/>
  <c r="N37" i="17"/>
  <c r="N36" i="17"/>
  <c r="N35" i="17"/>
  <c r="I44" i="13" l="1"/>
  <c r="I42" i="13"/>
  <c r="I41" i="13"/>
  <c r="I40" i="13"/>
  <c r="I39" i="13"/>
  <c r="I38" i="13"/>
  <c r="I37" i="13"/>
  <c r="I36" i="13"/>
  <c r="I34" i="13"/>
  <c r="I33" i="13"/>
  <c r="I31" i="13"/>
  <c r="I30" i="13"/>
  <c r="I29" i="13"/>
  <c r="I28" i="13"/>
  <c r="I26" i="13"/>
  <c r="I25" i="13"/>
  <c r="I24" i="13"/>
  <c r="I23" i="13"/>
  <c r="I22" i="13"/>
  <c r="I21" i="13"/>
  <c r="I43" i="13"/>
  <c r="I20" i="13"/>
  <c r="I19" i="13"/>
  <c r="I18" i="13"/>
  <c r="I17" i="13"/>
  <c r="I16" i="13"/>
  <c r="I9" i="13"/>
  <c r="I15" i="13"/>
  <c r="I14" i="13"/>
  <c r="I13" i="13"/>
  <c r="I12" i="13"/>
  <c r="I11" i="13"/>
  <c r="I10" i="13"/>
  <c r="J45" i="18" l="1"/>
  <c r="M45" i="18" s="1"/>
  <c r="N34" i="17"/>
  <c r="N33" i="17"/>
  <c r="N32" i="17"/>
  <c r="N31" i="17"/>
  <c r="N29" i="17"/>
  <c r="N28" i="17"/>
  <c r="N26" i="17"/>
  <c r="N25" i="17"/>
  <c r="N24" i="17"/>
  <c r="N23" i="17"/>
  <c r="N22" i="17"/>
  <c r="N21" i="17"/>
  <c r="N43" i="17"/>
  <c r="N20" i="17"/>
  <c r="N19" i="17"/>
  <c r="N18" i="17"/>
  <c r="N17" i="17"/>
  <c r="N16" i="17"/>
  <c r="N15" i="17"/>
  <c r="N13" i="17"/>
  <c r="N12" i="17"/>
  <c r="N11" i="17"/>
  <c r="N10" i="17"/>
  <c r="N9" i="17"/>
  <c r="I44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6" i="15"/>
  <c r="I24" i="15"/>
  <c r="I23" i="15"/>
  <c r="I22" i="15"/>
  <c r="I21" i="15"/>
  <c r="I43" i="15"/>
  <c r="I20" i="15"/>
  <c r="I19" i="15"/>
  <c r="I18" i="15"/>
  <c r="I14" i="15"/>
  <c r="I15" i="15"/>
  <c r="I13" i="15"/>
  <c r="I12" i="15"/>
  <c r="I11" i="15"/>
  <c r="I10" i="15"/>
  <c r="I9" i="15"/>
  <c r="I42" i="1"/>
  <c r="I41" i="1"/>
  <c r="I38" i="1"/>
  <c r="I37" i="1"/>
  <c r="I18" i="1"/>
  <c r="I17" i="1"/>
  <c r="I9" i="1"/>
  <c r="I15" i="1"/>
  <c r="I12" i="1"/>
  <c r="I11" i="1"/>
  <c r="I44" i="1"/>
  <c r="I40" i="1"/>
  <c r="I39" i="1"/>
  <c r="I36" i="1"/>
  <c r="I34" i="1"/>
  <c r="I33" i="1"/>
  <c r="I32" i="1"/>
  <c r="I31" i="1"/>
  <c r="I29" i="1"/>
  <c r="I28" i="1"/>
  <c r="I26" i="1"/>
  <c r="I25" i="1"/>
  <c r="I24" i="1"/>
  <c r="I23" i="1"/>
  <c r="I22" i="1"/>
  <c r="I21" i="1"/>
  <c r="I20" i="1"/>
  <c r="I19" i="1"/>
  <c r="I16" i="1"/>
  <c r="I14" i="1"/>
  <c r="I13" i="1"/>
  <c r="I10" i="1"/>
  <c r="I44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6" i="14"/>
  <c r="I25" i="14"/>
  <c r="I24" i="14"/>
  <c r="I23" i="14"/>
  <c r="I22" i="14"/>
  <c r="I21" i="14"/>
  <c r="I43" i="14"/>
  <c r="I20" i="14"/>
  <c r="I19" i="14"/>
  <c r="I18" i="14"/>
  <c r="I17" i="14"/>
  <c r="I16" i="14"/>
  <c r="I9" i="14"/>
  <c r="I15" i="14"/>
  <c r="I14" i="14"/>
  <c r="I13" i="14"/>
  <c r="I12" i="14"/>
  <c r="I11" i="14"/>
  <c r="I10" i="14"/>
  <c r="H45" i="1" l="1"/>
  <c r="H45" i="15"/>
  <c r="I8" i="14"/>
  <c r="I8" i="13"/>
  <c r="N8" i="17"/>
  <c r="F45" i="15" l="1"/>
  <c r="I45" i="15" s="1"/>
  <c r="I8" i="15"/>
  <c r="I45" i="1"/>
  <c r="I45" i="14"/>
  <c r="D45" i="15"/>
  <c r="D45" i="1"/>
</calcChain>
</file>

<file path=xl/sharedStrings.xml><?xml version="1.0" encoding="utf-8"?>
<sst xmlns="http://schemas.openxmlformats.org/spreadsheetml/2006/main" count="670" uniqueCount="167">
  <si>
    <t>Yhteensä</t>
  </si>
  <si>
    <t>YO</t>
  </si>
  <si>
    <t>AMK</t>
  </si>
  <si>
    <t>OID</t>
  </si>
  <si>
    <t>E10181958</t>
  </si>
  <si>
    <t>E10192028</t>
  </si>
  <si>
    <t>LIITE 1</t>
  </si>
  <si>
    <t>AALTO KORKEAKOULUSÄÄTIÖ SR (Aalto yliopisto)</t>
  </si>
  <si>
    <t>HELSINGIN YLIOPISTO</t>
  </si>
  <si>
    <t>ITÄ-SUOMEN YLIOPISTO</t>
  </si>
  <si>
    <t>JYVÄSKYLÄN YLIOPISTO</t>
  </si>
  <si>
    <t>LAPIN YLIOPISTO</t>
  </si>
  <si>
    <t>LAPPEENRANNAN-LAHDEN TEKNILLINEN YLIOPISTO LUT</t>
  </si>
  <si>
    <t>OULUN YLIOPISTO</t>
  </si>
  <si>
    <t>TAIDEYLIOPISTO</t>
  </si>
  <si>
    <t>TAMPEREEN KORKEAKOULUSÄÄTIÖ SR (Tampereen yliopisto)</t>
  </si>
  <si>
    <t>TURUN YLIOPISTO</t>
  </si>
  <si>
    <t>VAASAN YLIOPISTO</t>
  </si>
  <si>
    <t>ÅBO AKADEMI</t>
  </si>
  <si>
    <t>CENTRIA AMMATTIKORKEAKOULU OY</t>
  </si>
  <si>
    <t xml:space="preserve">DIAKONIA-AMMATTIKORKEAKOULU OY </t>
  </si>
  <si>
    <t>HAAGA-HELIA AMMATTIKORKEAKOULU OY</t>
  </si>
  <si>
    <t>HÄMEEN AMMATTIKORKEAKOULU OY</t>
  </si>
  <si>
    <t>JYVÄSKYLÄN AMMATTIKORKEAKOULU OY</t>
  </si>
  <si>
    <t>KAAKKOIS-SUOMEN AMMATTIKORKEAKOULU OY</t>
  </si>
  <si>
    <t>KAJAANIN AMMATTIKORKEAKOULU OY</t>
  </si>
  <si>
    <t>KARELIA AMMATTIKORKEAKOULU OY</t>
  </si>
  <si>
    <t>LAB AMMATTIKORKEAKOULU OY</t>
  </si>
  <si>
    <t>LAPIN AMMATTIKORKEAKOULU OY</t>
  </si>
  <si>
    <t>LAUREA-AMMATTIKORKEAKOULU OY</t>
  </si>
  <si>
    <t>METROPOLIA AMMATTIKORKEAKOULU OY</t>
  </si>
  <si>
    <t>OULUN AMMATTIKORKEAKOULU OY</t>
  </si>
  <si>
    <t>POLIISIAMMATTIKORKEAKOULU</t>
  </si>
  <si>
    <t>SATAKUNNAN AMMATTIKORKEAKOULU OY</t>
  </si>
  <si>
    <t>SAVONIA-AMMATTIKORKEAKOULU OY</t>
  </si>
  <si>
    <t>SEINÄJOEN AMMATTIKORKEAKOULU OY</t>
  </si>
  <si>
    <t xml:space="preserve">SUOMEN HUMANISTINEN AMMATTIKORKEAKOULU OY </t>
  </si>
  <si>
    <t>TAMPEREEN AMMATTIKORKEAKOULU OY</t>
  </si>
  <si>
    <t>TURUN AMMATTIKORKEAKOULU OY</t>
  </si>
  <si>
    <t xml:space="preserve">OY VAASAN AMMATTIKORKEAKOULU - VASA YRKESHÖGSKOLA AB </t>
  </si>
  <si>
    <t>YRKESHÖGSKOLAN ARCADA AB</t>
  </si>
  <si>
    <t>AB YRKESHÖGSKOLAN VID ABO AKADEMI (Yh Novia)</t>
  </si>
  <si>
    <t>BIP 1</t>
  </si>
  <si>
    <t>BIP 2</t>
  </si>
  <si>
    <t>BIP 3</t>
  </si>
  <si>
    <t>BIP 4</t>
  </si>
  <si>
    <t>BIP 5</t>
  </si>
  <si>
    <t>BIP 6</t>
  </si>
  <si>
    <t>BIP 7</t>
  </si>
  <si>
    <t xml:space="preserve">CENTRIA AMMATTIKORKEAKOULU </t>
  </si>
  <si>
    <t xml:space="preserve">DIAKONIA-AMMATTIKORKEAKOULU </t>
  </si>
  <si>
    <t xml:space="preserve">HAAGA-HELIA AMMATTIKORKEAKOULU </t>
  </si>
  <si>
    <t xml:space="preserve">HÄMEEN AMMATTIKORKEAKOULU </t>
  </si>
  <si>
    <t>JYVÄSKYLÄN AMMATTIKORKEAKOULU</t>
  </si>
  <si>
    <t xml:space="preserve">KAAKKOIS-SUOMEN AMMATTIKORKEAKOULU </t>
  </si>
  <si>
    <t xml:space="preserve">KAJAANIN AMMATTIKORKEAKOULU </t>
  </si>
  <si>
    <t xml:space="preserve">KARELIA AMMATTIKORKEAKOULU </t>
  </si>
  <si>
    <t xml:space="preserve">LAB AMMATTIKORKEAKOULU </t>
  </si>
  <si>
    <t xml:space="preserve">LAPIN AMMATTIKORKEAKOULU </t>
  </si>
  <si>
    <t xml:space="preserve">LAUREA-AMMATTIKORKEAKOULU </t>
  </si>
  <si>
    <t xml:space="preserve">METROPOLIA AMMATTIKORKEAKOULU </t>
  </si>
  <si>
    <t xml:space="preserve">OULUN AMMATTIKORKEAKOULU </t>
  </si>
  <si>
    <t xml:space="preserve">SATAKUNNAN AMMATTIKORKEAKOULU </t>
  </si>
  <si>
    <t xml:space="preserve">SAVONIA-AMMATTIKORKEAKOULU </t>
  </si>
  <si>
    <t xml:space="preserve">SEINÄJOEN AMMATTIKORKEAKOULU </t>
  </si>
  <si>
    <t>SUOMEN HUMANISTINEN AMMATTIKORKEAKOULU OY HUMAK</t>
  </si>
  <si>
    <t xml:space="preserve">TAMPEREEN AMMATTIKORKEAKOULU </t>
  </si>
  <si>
    <t xml:space="preserve">TURUN AMMATTIKORKEAKOULU </t>
  </si>
  <si>
    <t xml:space="preserve">VAASAN AMMATTIKORKEAKOULU - VASA YRKESHÖGSKOLA </t>
  </si>
  <si>
    <t xml:space="preserve">YRKESHÖGSKOLAN ARCADA </t>
  </si>
  <si>
    <t>YRKESHÖGSKOLAN VID ABO AKADEMI (Yh Novia)</t>
  </si>
  <si>
    <t>E10174122</t>
  </si>
  <si>
    <t>E10209507</t>
  </si>
  <si>
    <t>E10181841</t>
  </si>
  <si>
    <t>E10208640</t>
  </si>
  <si>
    <t>E10200892</t>
  </si>
  <si>
    <t>E10207996</t>
  </si>
  <si>
    <t>E10208661</t>
  </si>
  <si>
    <t>E10095845</t>
  </si>
  <si>
    <t>E10148224</t>
  </si>
  <si>
    <t>E10209158</t>
  </si>
  <si>
    <t>E10208685</t>
  </si>
  <si>
    <t>E10209161</t>
  </si>
  <si>
    <t>E10162341</t>
  </si>
  <si>
    <t>E10138816</t>
  </si>
  <si>
    <t>E10108914</t>
  </si>
  <si>
    <t>E10099170</t>
  </si>
  <si>
    <t>E10190230</t>
  </si>
  <si>
    <t>E10202440</t>
  </si>
  <si>
    <t>E10105289</t>
  </si>
  <si>
    <t>E10138638</t>
  </si>
  <si>
    <t>E10082601</t>
  </si>
  <si>
    <t>E10055788</t>
  </si>
  <si>
    <t>E10183030</t>
  </si>
  <si>
    <t>E10193398</t>
  </si>
  <si>
    <t>E10101701</t>
  </si>
  <si>
    <t>E10178621</t>
  </si>
  <si>
    <t>E10135471</t>
  </si>
  <si>
    <t>E10165740</t>
  </si>
  <si>
    <t>E10110096</t>
  </si>
  <si>
    <t>E10144009</t>
  </si>
  <si>
    <t>E10174519</t>
  </si>
  <si>
    <t>E10012492</t>
  </si>
  <si>
    <t>E10161276</t>
  </si>
  <si>
    <t>E10080719</t>
  </si>
  <si>
    <t>E10166177</t>
  </si>
  <si>
    <t>SMS
€</t>
  </si>
  <si>
    <t>SMT
€</t>
  </si>
  <si>
    <t>STA
€</t>
  </si>
  <si>
    <t>STT
€</t>
  </si>
  <si>
    <t>OS
€</t>
  </si>
  <si>
    <t>BIP OS
€</t>
  </si>
  <si>
    <t>SVENSKA HANDELSHÖGSKOLAN HANKEN</t>
  </si>
  <si>
    <t xml:space="preserve">SVENSKA HANDELSHÖGSKOLAN HANKEN </t>
  </si>
  <si>
    <t>ÅLANDS LANDSKAPSREGERING, HÖGSKOLAN PÅ ÅLAND</t>
  </si>
  <si>
    <t>100 ylittäviä?</t>
  </si>
  <si>
    <t>OS-tuki 100 ensimmäistä</t>
  </si>
  <si>
    <t>OS-tuki 100 ylittäville</t>
  </si>
  <si>
    <t>Sata ensimmäistä</t>
  </si>
  <si>
    <t>Avustus 2024
€</t>
  </si>
  <si>
    <t>1335 / 2935</t>
  </si>
  <si>
    <t>1375 / 2975</t>
  </si>
  <si>
    <t>AALTO KORKEAKOULUSÄÄTIÖ SR (Aalto-yliopisto)</t>
  </si>
  <si>
    <t>BIP 8</t>
  </si>
  <si>
    <t>BIP 9</t>
  </si>
  <si>
    <t>BIP 10</t>
  </si>
  <si>
    <t>Beviljning</t>
  </si>
  <si>
    <t>400 € / inkommande lärandedeltagare</t>
  </si>
  <si>
    <t>Högskola</t>
  </si>
  <si>
    <t>Beviljade intensivkurser och deras detalgare</t>
  </si>
  <si>
    <t>Inkommande deltagare</t>
  </si>
  <si>
    <t>Kurser</t>
  </si>
  <si>
    <t>Bidrag 2023
€</t>
  </si>
  <si>
    <t>Ändring
2023 - 2024
€</t>
  </si>
  <si>
    <t>Total</t>
  </si>
  <si>
    <t>ERASMUS+ KA131 BIDRAG FÖR STUDENTUTBYTE (SMS)</t>
  </si>
  <si>
    <t>PER HÖGSKOLA, CALL 2024</t>
  </si>
  <si>
    <t>Andra Finland / Norra Finland</t>
  </si>
  <si>
    <t>Kortvarig mobilitet</t>
  </si>
  <si>
    <t>1335 € / 1375 € /utbyte</t>
  </si>
  <si>
    <t>2935 € / 2975 € /utbyte</t>
  </si>
  <si>
    <t>Långvarig mobilitet</t>
  </si>
  <si>
    <t>Uppskattning av deltagare</t>
  </si>
  <si>
    <r>
      <t xml:space="preserve">Bidrag / utbyte
</t>
    </r>
    <r>
      <rPr>
        <sz val="10"/>
        <rFont val="Arial"/>
        <family val="2"/>
      </rPr>
      <t>€</t>
    </r>
  </si>
  <si>
    <t>Ändring
2023 - 2024 €</t>
  </si>
  <si>
    <t>Bidrag / utbyte 
€</t>
  </si>
  <si>
    <t>Bidrag 2024
€</t>
  </si>
  <si>
    <t>Beviljning andra Finland/Norra Finland</t>
  </si>
  <si>
    <t>2700 € / 2775 € / utbyte</t>
  </si>
  <si>
    <t>ERASMUS+ KA131 BIDRAG FÖR PRAKTIKANTMOBILITET (SMT)</t>
  </si>
  <si>
    <t>ERASMUS+ KA131 BIDRAG FÖR LÄRARMOBILITET (STA)</t>
  </si>
  <si>
    <t>Bidrag / utbyte
€</t>
  </si>
  <si>
    <t>Beviljning andra Finland / Norra Finland</t>
  </si>
  <si>
    <t>1210 € / 1420 € / utbyte</t>
  </si>
  <si>
    <t>ERASMUS+ KA131 -BIDRAG FÖR PERSONALMOBILITET (STT)</t>
  </si>
  <si>
    <t>Uppskattning av detalgare</t>
  </si>
  <si>
    <t>Ändring 2023 - 2024
€</t>
  </si>
  <si>
    <t>ERASMUS+ KA131 BIDRAG FÖR ORGANISERING AV MOBILITET (OS)</t>
  </si>
  <si>
    <t>Deltagare 1 - 100: 400 €/deltagare</t>
  </si>
  <si>
    <t>Deltagare 101 -&gt;:  230 €/deltagare</t>
  </si>
  <si>
    <t>Uppskattning av deltagare (totalt)</t>
  </si>
  <si>
    <t>ERASMUS+ KA131 ORGANISERING AV FLERFORMSINTENSIVKURSER</t>
  </si>
  <si>
    <t>BIP OS Bidrag 2024 
€</t>
  </si>
  <si>
    <t>2024 TOTAL
€</t>
  </si>
  <si>
    <t xml:space="preserve"> 2023 total
€</t>
  </si>
  <si>
    <t>Ändring 2023-2024
€</t>
  </si>
  <si>
    <t>ERASMUS+ KA131 TOTALT BIDRAG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</si>
</sst>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#,##0;\-#,##0;0"/>
  </numFmts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0" fillId="0" borderId="0" xfId="0" applyFill="1"/>
    <xf numFmtId="3" fontId="3" fillId="0" borderId="0" xfId="0" applyNumberFormat="1" applyFont="1" applyFill="1" applyBorder="1"/>
    <xf numFmtId="3" fontId="0" fillId="0" borderId="0" xfId="0" applyNumberFormat="1" applyFill="1"/>
    <xf numFmtId="1" fontId="1" fillId="0" borderId="0" xfId="0" applyNumberFormat="1" applyFont="1" applyFill="1" applyBorder="1"/>
    <xf numFmtId="1" fontId="0" fillId="0" borderId="0" xfId="0" applyNumberFormat="1" applyFill="1" applyBorder="1"/>
    <xf numFmtId="0" fontId="4" fillId="0" borderId="0" xfId="0" applyFont="1" applyFill="1" applyBorder="1" applyAlignment="1">
      <alignment horizontal="left"/>
    </xf>
    <xf numFmtId="14" fontId="1" fillId="0" borderId="0" xfId="0" applyNumberFormat="1" applyFont="1" applyFill="1" applyBorder="1"/>
    <xf numFmtId="3" fontId="2" fillId="0" borderId="0" xfId="0" applyNumberFormat="1" applyFont="1" applyFill="1" applyBorder="1"/>
    <xf numFmtId="0" fontId="3" fillId="0" borderId="0" xfId="0" applyFont="1" applyFill="1"/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3" fillId="0" borderId="0" xfId="0" applyNumberFormat="1" applyFont="1" applyFill="1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3" fontId="2" fillId="0" borderId="0" xfId="0" applyNumberFormat="1" applyFont="1" applyFill="1"/>
    <xf numFmtId="3" fontId="1" fillId="0" borderId="0" xfId="0" applyNumberFormat="1" applyFont="1"/>
    <xf numFmtId="14" fontId="1" fillId="0" borderId="0" xfId="0" applyNumberFormat="1" applyFont="1" applyFill="1" applyAlignment="1">
      <alignment horizontal="left"/>
    </xf>
    <xf numFmtId="3" fontId="2" fillId="0" borderId="2" xfId="0" applyNumberFormat="1" applyFont="1" applyFill="1" applyBorder="1"/>
    <xf numFmtId="0" fontId="1" fillId="0" borderId="0" xfId="0" applyFont="1" applyFill="1"/>
    <xf numFmtId="1" fontId="3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/>
    <xf numFmtId="0" fontId="0" fillId="0" borderId="0" xfId="0" applyBorder="1"/>
    <xf numFmtId="3" fontId="1" fillId="0" borderId="0" xfId="0" applyNumberFormat="1" applyFont="1" applyFill="1"/>
    <xf numFmtId="0" fontId="6" fillId="0" borderId="0" xfId="0" applyFont="1" applyFill="1"/>
    <xf numFmtId="1" fontId="6" fillId="0" borderId="0" xfId="0" applyNumberFormat="1" applyFont="1" applyFill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3" fontId="0" fillId="0" borderId="0" xfId="0" applyNumberFormat="1" applyAlignment="1">
      <alignment wrapText="1"/>
    </xf>
    <xf numFmtId="0" fontId="6" fillId="0" borderId="0" xfId="0" applyFont="1"/>
    <xf numFmtId="14" fontId="6" fillId="0" borderId="0" xfId="0" applyNumberFormat="1" applyFont="1" applyFill="1" applyAlignment="1">
      <alignment horizontal="left"/>
    </xf>
    <xf numFmtId="14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1" fillId="0" borderId="0" xfId="0" applyNumberFormat="1" applyFont="1" applyFill="1" applyAlignment="1">
      <alignment horizontal="left"/>
    </xf>
    <xf numFmtId="0" fontId="3" fillId="0" borderId="0" xfId="0" applyFont="1" applyBorder="1" applyAlignment="1">
      <alignment horizontal="right"/>
    </xf>
    <xf numFmtId="14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6" xfId="0" applyFill="1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3" fillId="0" borderId="9" xfId="0" applyFont="1" applyFill="1" applyBorder="1"/>
    <xf numFmtId="0" fontId="0" fillId="0" borderId="11" xfId="0" applyBorder="1"/>
    <xf numFmtId="3" fontId="3" fillId="2" borderId="13" xfId="0" applyNumberFormat="1" applyFont="1" applyFill="1" applyBorder="1"/>
    <xf numFmtId="0" fontId="0" fillId="0" borderId="14" xfId="0" applyBorder="1"/>
    <xf numFmtId="0" fontId="3" fillId="0" borderId="14" xfId="0" applyFont="1" applyBorder="1"/>
    <xf numFmtId="0" fontId="3" fillId="0" borderId="12" xfId="0" applyFont="1" applyBorder="1" applyAlignment="1">
      <alignment horizontal="left"/>
    </xf>
    <xf numFmtId="3" fontId="3" fillId="0" borderId="12" xfId="0" applyNumberFormat="1" applyFont="1" applyFill="1" applyBorder="1"/>
    <xf numFmtId="3" fontId="3" fillId="0" borderId="12" xfId="0" applyNumberFormat="1" applyFont="1" applyBorder="1"/>
    <xf numFmtId="0" fontId="2" fillId="0" borderId="12" xfId="0" applyFont="1" applyBorder="1"/>
    <xf numFmtId="1" fontId="3" fillId="0" borderId="13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25" xfId="0" applyBorder="1"/>
    <xf numFmtId="0" fontId="0" fillId="0" borderId="27" xfId="0" applyBorder="1"/>
    <xf numFmtId="3" fontId="0" fillId="0" borderId="27" xfId="0" applyNumberFormat="1" applyBorder="1"/>
    <xf numFmtId="0" fontId="0" fillId="0" borderId="19" xfId="0" applyBorder="1"/>
    <xf numFmtId="0" fontId="0" fillId="0" borderId="27" xfId="0" applyFill="1" applyBorder="1"/>
    <xf numFmtId="0" fontId="0" fillId="0" borderId="15" xfId="0" applyBorder="1"/>
    <xf numFmtId="3" fontId="0" fillId="0" borderId="15" xfId="0" applyNumberFormat="1" applyBorder="1"/>
    <xf numFmtId="0" fontId="0" fillId="0" borderId="33" xfId="0" applyBorder="1"/>
    <xf numFmtId="0" fontId="0" fillId="0" borderId="34" xfId="0" applyBorder="1"/>
    <xf numFmtId="3" fontId="2" fillId="0" borderId="30" xfId="0" applyNumberFormat="1" applyFont="1" applyFill="1" applyBorder="1"/>
    <xf numFmtId="3" fontId="2" fillId="0" borderId="31" xfId="0" applyNumberFormat="1" applyFont="1" applyFill="1" applyBorder="1"/>
    <xf numFmtId="3" fontId="2" fillId="0" borderId="29" xfId="0" applyNumberFormat="1" applyFont="1" applyFill="1" applyBorder="1"/>
    <xf numFmtId="3" fontId="3" fillId="0" borderId="15" xfId="0" applyNumberFormat="1" applyFont="1" applyFill="1" applyBorder="1"/>
    <xf numFmtId="3" fontId="3" fillId="0" borderId="9" xfId="0" applyNumberFormat="1" applyFont="1" applyFill="1" applyBorder="1"/>
    <xf numFmtId="3" fontId="3" fillId="0" borderId="39" xfId="0" applyNumberFormat="1" applyFont="1" applyFill="1" applyBorder="1"/>
    <xf numFmtId="3" fontId="3" fillId="0" borderId="40" xfId="0" applyNumberFormat="1" applyFont="1" applyFill="1" applyBorder="1"/>
    <xf numFmtId="3" fontId="3" fillId="0" borderId="10" xfId="0" applyNumberFormat="1" applyFont="1" applyFill="1" applyBorder="1"/>
    <xf numFmtId="3" fontId="3" fillId="2" borderId="29" xfId="0" applyNumberFormat="1" applyFont="1" applyFill="1" applyBorder="1"/>
    <xf numFmtId="3" fontId="3" fillId="2" borderId="30" xfId="0" applyNumberFormat="1" applyFont="1" applyFill="1" applyBorder="1"/>
    <xf numFmtId="3" fontId="3" fillId="2" borderId="36" xfId="0" applyNumberFormat="1" applyFont="1" applyFill="1" applyBorder="1"/>
    <xf numFmtId="3" fontId="3" fillId="2" borderId="31" xfId="0" applyNumberFormat="1" applyFont="1" applyFill="1" applyBorder="1"/>
    <xf numFmtId="3" fontId="3" fillId="0" borderId="31" xfId="0" applyNumberFormat="1" applyFont="1" applyFill="1" applyBorder="1"/>
    <xf numFmtId="0" fontId="3" fillId="0" borderId="24" xfId="0" applyFont="1" applyFill="1" applyBorder="1"/>
    <xf numFmtId="0" fontId="0" fillId="0" borderId="24" xfId="0" applyBorder="1"/>
    <xf numFmtId="0" fontId="0" fillId="0" borderId="4" xfId="0" applyBorder="1"/>
    <xf numFmtId="0" fontId="3" fillId="0" borderId="35" xfId="0" applyFont="1" applyFill="1" applyBorder="1"/>
    <xf numFmtId="3" fontId="2" fillId="0" borderId="25" xfId="0" applyNumberFormat="1" applyFont="1" applyFill="1" applyBorder="1"/>
    <xf numFmtId="3" fontId="2" fillId="0" borderId="27" xfId="0" applyNumberFormat="1" applyFont="1" applyFill="1" applyBorder="1"/>
    <xf numFmtId="3" fontId="2" fillId="0" borderId="19" xfId="0" applyNumberFormat="1" applyFont="1" applyFill="1" applyBorder="1"/>
    <xf numFmtId="3" fontId="3" fillId="0" borderId="14" xfId="0" applyNumberFormat="1" applyFont="1" applyFill="1" applyBorder="1"/>
    <xf numFmtId="0" fontId="3" fillId="0" borderId="14" xfId="0" applyFont="1" applyFill="1" applyBorder="1" applyAlignment="1">
      <alignment horizontal="center" wrapText="1"/>
    </xf>
    <xf numFmtId="3" fontId="3" fillId="0" borderId="16" xfId="0" applyNumberFormat="1" applyFont="1" applyFill="1" applyBorder="1"/>
    <xf numFmtId="0" fontId="3" fillId="0" borderId="15" xfId="0" applyFont="1" applyFill="1" applyBorder="1" applyAlignment="1">
      <alignment horizontal="center" wrapText="1"/>
    </xf>
    <xf numFmtId="0" fontId="0" fillId="0" borderId="9" xfId="0" applyBorder="1"/>
    <xf numFmtId="0" fontId="3" fillId="0" borderId="10" xfId="0" applyFont="1" applyFill="1" applyBorder="1"/>
    <xf numFmtId="0" fontId="0" fillId="0" borderId="39" xfId="0" applyFill="1" applyBorder="1"/>
    <xf numFmtId="1" fontId="2" fillId="0" borderId="40" xfId="0" applyNumberFormat="1" applyFont="1" applyFill="1" applyBorder="1"/>
    <xf numFmtId="0" fontId="0" fillId="0" borderId="40" xfId="0" applyFill="1" applyBorder="1"/>
    <xf numFmtId="1" fontId="0" fillId="0" borderId="40" xfId="0" applyNumberFormat="1" applyFill="1" applyBorder="1"/>
    <xf numFmtId="0" fontId="0" fillId="0" borderId="34" xfId="0" applyFill="1" applyBorder="1"/>
    <xf numFmtId="1" fontId="2" fillId="0" borderId="39" xfId="0" applyNumberFormat="1" applyFont="1" applyFill="1" applyBorder="1"/>
    <xf numFmtId="0" fontId="0" fillId="0" borderId="40" xfId="0" applyFont="1" applyBorder="1" applyAlignment="1">
      <alignment horizontal="left"/>
    </xf>
    <xf numFmtId="1" fontId="0" fillId="0" borderId="41" xfId="0" applyNumberFormat="1" applyFill="1" applyBorder="1"/>
    <xf numFmtId="0" fontId="3" fillId="0" borderId="15" xfId="0" applyFont="1" applyBorder="1" applyAlignment="1">
      <alignment horizontal="left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0" xfId="0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40" xfId="0" applyFont="1" applyFill="1" applyBorder="1"/>
    <xf numFmtId="0" fontId="0" fillId="0" borderId="41" xfId="0" applyFill="1" applyBorder="1"/>
    <xf numFmtId="0" fontId="0" fillId="0" borderId="42" xfId="0" applyBorder="1" applyAlignment="1">
      <alignment wrapText="1"/>
    </xf>
    <xf numFmtId="0" fontId="0" fillId="0" borderId="36" xfId="0" applyBorder="1" applyAlignment="1">
      <alignment wrapText="1"/>
    </xf>
    <xf numFmtId="0" fontId="3" fillId="0" borderId="9" xfId="0" applyFont="1" applyBorder="1"/>
    <xf numFmtId="0" fontId="3" fillId="0" borderId="25" xfId="0" applyFont="1" applyFill="1" applyBorder="1"/>
    <xf numFmtId="1" fontId="3" fillId="0" borderId="27" xfId="0" applyNumberFormat="1" applyFont="1" applyFill="1" applyBorder="1"/>
    <xf numFmtId="0" fontId="3" fillId="0" borderId="27" xfId="0" applyFont="1" applyFill="1" applyBorder="1"/>
    <xf numFmtId="0" fontId="3" fillId="0" borderId="19" xfId="0" applyFont="1" applyFill="1" applyBorder="1"/>
    <xf numFmtId="1" fontId="3" fillId="0" borderId="25" xfId="0" applyNumberFormat="1" applyFont="1" applyFill="1" applyBorder="1"/>
    <xf numFmtId="0" fontId="3" fillId="0" borderId="27" xfId="0" applyFont="1" applyBorder="1"/>
    <xf numFmtId="0" fontId="3" fillId="0" borderId="19" xfId="0" applyFont="1" applyBorder="1"/>
    <xf numFmtId="0" fontId="2" fillId="0" borderId="27" xfId="0" applyFont="1" applyFill="1" applyBorder="1"/>
    <xf numFmtId="0" fontId="3" fillId="0" borderId="39" xfId="0" applyFont="1" applyBorder="1"/>
    <xf numFmtId="0" fontId="3" fillId="0" borderId="0" xfId="0" applyFont="1" applyBorder="1"/>
    <xf numFmtId="0" fontId="3" fillId="0" borderId="3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0" xfId="0" applyFont="1" applyFill="1" applyBorder="1"/>
    <xf numFmtId="0" fontId="3" fillId="3" borderId="15" xfId="0" applyFont="1" applyFill="1" applyBorder="1" applyAlignment="1">
      <alignment horizontal="center" wrapText="1"/>
    </xf>
    <xf numFmtId="3" fontId="3" fillId="3" borderId="29" xfId="0" applyNumberFormat="1" applyFont="1" applyFill="1" applyBorder="1" applyAlignment="1">
      <alignment horizontal="right"/>
    </xf>
    <xf numFmtId="3" fontId="3" fillId="3" borderId="31" xfId="0" applyNumberFormat="1" applyFont="1" applyFill="1" applyBorder="1" applyAlignment="1">
      <alignment horizontal="right"/>
    </xf>
    <xf numFmtId="3" fontId="3" fillId="3" borderId="15" xfId="0" applyNumberFormat="1" applyFont="1" applyFill="1" applyBorder="1" applyAlignment="1">
      <alignment horizontal="right"/>
    </xf>
    <xf numFmtId="0" fontId="0" fillId="0" borderId="40" xfId="0" applyBorder="1"/>
    <xf numFmtId="0" fontId="0" fillId="0" borderId="43" xfId="0" applyFill="1" applyBorder="1"/>
    <xf numFmtId="0" fontId="0" fillId="0" borderId="39" xfId="0" applyBorder="1"/>
    <xf numFmtId="0" fontId="0" fillId="0" borderId="24" xfId="0" applyFill="1" applyBorder="1"/>
    <xf numFmtId="0" fontId="3" fillId="0" borderId="1" xfId="0" applyFont="1" applyBorder="1" applyAlignment="1">
      <alignment horizontal="right"/>
    </xf>
    <xf numFmtId="0" fontId="4" fillId="0" borderId="15" xfId="0" applyFont="1" applyFill="1" applyBorder="1" applyAlignment="1">
      <alignment horizontal="left"/>
    </xf>
    <xf numFmtId="0" fontId="0" fillId="0" borderId="41" xfId="0" applyBorder="1"/>
    <xf numFmtId="0" fontId="3" fillId="2" borderId="13" xfId="0" applyFont="1" applyFill="1" applyBorder="1" applyAlignment="1">
      <alignment horizontal="center" wrapText="1"/>
    </xf>
    <xf numFmtId="3" fontId="3" fillId="2" borderId="26" xfId="0" applyNumberFormat="1" applyFont="1" applyFill="1" applyBorder="1" applyAlignment="1">
      <alignment wrapText="1"/>
    </xf>
    <xf numFmtId="3" fontId="3" fillId="2" borderId="28" xfId="0" applyNumberFormat="1" applyFont="1" applyFill="1" applyBorder="1" applyAlignment="1">
      <alignment wrapText="1"/>
    </xf>
    <xf numFmtId="3" fontId="3" fillId="2" borderId="20" xfId="0" applyNumberFormat="1" applyFont="1" applyFill="1" applyBorder="1" applyAlignment="1">
      <alignment wrapText="1"/>
    </xf>
    <xf numFmtId="3" fontId="3" fillId="2" borderId="26" xfId="0" applyNumberFormat="1" applyFont="1" applyFill="1" applyBorder="1"/>
    <xf numFmtId="3" fontId="3" fillId="2" borderId="28" xfId="0" applyNumberFormat="1" applyFont="1" applyFill="1" applyBorder="1"/>
    <xf numFmtId="3" fontId="3" fillId="2" borderId="20" xfId="0" applyNumberFormat="1" applyFont="1" applyFill="1" applyBorder="1"/>
    <xf numFmtId="0" fontId="3" fillId="0" borderId="10" xfId="0" applyFont="1" applyBorder="1" applyAlignment="1">
      <alignment wrapText="1"/>
    </xf>
    <xf numFmtId="3" fontId="0" fillId="0" borderId="39" xfId="0" applyNumberFormat="1" applyFill="1" applyBorder="1"/>
    <xf numFmtId="3" fontId="0" fillId="0" borderId="40" xfId="0" applyNumberFormat="1" applyFill="1" applyBorder="1"/>
    <xf numFmtId="3" fontId="0" fillId="0" borderId="34" xfId="0" applyNumberFormat="1" applyFill="1" applyBorder="1"/>
    <xf numFmtId="3" fontId="3" fillId="0" borderId="14" xfId="0" applyNumberFormat="1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3" fontId="0" fillId="0" borderId="25" xfId="0" applyNumberFormat="1" applyFill="1" applyBorder="1"/>
    <xf numFmtId="3" fontId="0" fillId="0" borderId="27" xfId="0" applyNumberFormat="1" applyFill="1" applyBorder="1"/>
    <xf numFmtId="3" fontId="0" fillId="0" borderId="19" xfId="0" applyNumberFormat="1" applyFill="1" applyBorder="1"/>
    <xf numFmtId="0" fontId="0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0" fillId="0" borderId="34" xfId="0" applyFont="1" applyBorder="1" applyAlignment="1">
      <alignment horizontal="left"/>
    </xf>
    <xf numFmtId="0" fontId="0" fillId="0" borderId="40" xfId="0" applyFont="1" applyFill="1" applyBorder="1" applyAlignment="1">
      <alignment horizontal="left"/>
    </xf>
    <xf numFmtId="0" fontId="3" fillId="0" borderId="22" xfId="0" applyFont="1" applyBorder="1"/>
    <xf numFmtId="0" fontId="3" fillId="0" borderId="1" xfId="0" applyFont="1" applyBorder="1"/>
    <xf numFmtId="3" fontId="3" fillId="2" borderId="22" xfId="0" applyNumberFormat="1" applyFont="1" applyFill="1" applyBorder="1"/>
    <xf numFmtId="3" fontId="3" fillId="0" borderId="1" xfId="0" applyNumberFormat="1" applyFont="1" applyFill="1" applyBorder="1"/>
    <xf numFmtId="0" fontId="0" fillId="0" borderId="17" xfId="0" applyBorder="1"/>
    <xf numFmtId="0" fontId="0" fillId="0" borderId="18" xfId="0" applyBorder="1"/>
    <xf numFmtId="0" fontId="3" fillId="0" borderId="42" xfId="0" applyFont="1" applyBorder="1"/>
    <xf numFmtId="0" fontId="3" fillId="0" borderId="44" xfId="0" applyFont="1" applyBorder="1"/>
    <xf numFmtId="3" fontId="3" fillId="2" borderId="42" xfId="0" applyNumberFormat="1" applyFont="1" applyFill="1" applyBorder="1"/>
    <xf numFmtId="3" fontId="3" fillId="0" borderId="44" xfId="0" applyNumberFormat="1" applyFont="1" applyFill="1" applyBorder="1"/>
    <xf numFmtId="3" fontId="2" fillId="0" borderId="42" xfId="0" applyNumberFormat="1" applyFont="1" applyFill="1" applyBorder="1"/>
    <xf numFmtId="3" fontId="3" fillId="0" borderId="34" xfId="0" applyNumberFormat="1" applyFont="1" applyFill="1" applyBorder="1"/>
    <xf numFmtId="3" fontId="3" fillId="0" borderId="22" xfId="0" applyNumberFormat="1" applyFont="1" applyBorder="1"/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" fillId="0" borderId="3" xfId="0" applyFont="1" applyBorder="1"/>
    <xf numFmtId="0" fontId="1" fillId="0" borderId="5" xfId="0" applyFont="1" applyBorder="1"/>
    <xf numFmtId="0" fontId="0" fillId="0" borderId="38" xfId="0" applyFill="1" applyBorder="1"/>
    <xf numFmtId="0" fontId="2" fillId="0" borderId="2" xfId="0" applyFont="1" applyBorder="1"/>
    <xf numFmtId="3" fontId="2" fillId="0" borderId="38" xfId="0" applyNumberFormat="1" applyFont="1" applyBorder="1"/>
    <xf numFmtId="1" fontId="2" fillId="0" borderId="3" xfId="0" applyNumberFormat="1" applyFont="1" applyFill="1" applyBorder="1"/>
    <xf numFmtId="0" fontId="2" fillId="0" borderId="24" xfId="0" applyFont="1" applyBorder="1"/>
    <xf numFmtId="3" fontId="2" fillId="0" borderId="0" xfId="0" applyNumberFormat="1" applyFont="1" applyBorder="1"/>
    <xf numFmtId="1" fontId="2" fillId="0" borderId="32" xfId="0" applyNumberFormat="1" applyFont="1" applyFill="1" applyBorder="1"/>
    <xf numFmtId="0" fontId="2" fillId="0" borderId="4" xfId="0" applyFont="1" applyBorder="1"/>
    <xf numFmtId="3" fontId="2" fillId="0" borderId="1" xfId="0" applyNumberFormat="1" applyFont="1" applyBorder="1"/>
    <xf numFmtId="1" fontId="2" fillId="0" borderId="5" xfId="0" applyNumberFormat="1" applyFont="1" applyFill="1" applyBorder="1"/>
    <xf numFmtId="0" fontId="2" fillId="0" borderId="25" xfId="0" applyFont="1" applyBorder="1"/>
    <xf numFmtId="0" fontId="2" fillId="0" borderId="27" xfId="0" applyFont="1" applyBorder="1"/>
    <xf numFmtId="1" fontId="2" fillId="0" borderId="27" xfId="0" applyNumberFormat="1" applyFont="1" applyFill="1" applyBorder="1"/>
    <xf numFmtId="0" fontId="2" fillId="0" borderId="19" xfId="0" applyFont="1" applyFill="1" applyBorder="1"/>
    <xf numFmtId="1" fontId="2" fillId="0" borderId="25" xfId="0" applyNumberFormat="1" applyFont="1" applyFill="1" applyBorder="1"/>
    <xf numFmtId="0" fontId="2" fillId="0" borderId="19" xfId="0" applyFont="1" applyBorder="1"/>
    <xf numFmtId="3" fontId="2" fillId="0" borderId="8" xfId="0" applyNumberFormat="1" applyFont="1" applyFill="1" applyBorder="1"/>
    <xf numFmtId="3" fontId="2" fillId="0" borderId="6" xfId="0" applyNumberFormat="1" applyFont="1" applyFill="1" applyBorder="1"/>
    <xf numFmtId="3" fontId="2" fillId="0" borderId="7" xfId="0" applyNumberFormat="1" applyFont="1" applyFill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25" xfId="0" applyNumberFormat="1" applyFont="1" applyBorder="1"/>
    <xf numFmtId="3" fontId="2" fillId="0" borderId="27" xfId="0" applyNumberFormat="1" applyFont="1" applyBorder="1"/>
    <xf numFmtId="0" fontId="2" fillId="0" borderId="38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10" xfId="0" applyFont="1" applyFill="1" applyBorder="1" applyAlignment="1">
      <alignment horizontal="center" wrapText="1"/>
    </xf>
    <xf numFmtId="0" fontId="3" fillId="0" borderId="39" xfId="0" applyFont="1" applyFill="1" applyBorder="1"/>
    <xf numFmtId="0" fontId="3" fillId="0" borderId="40" xfId="0" applyFont="1" applyFill="1" applyBorder="1"/>
    <xf numFmtId="1" fontId="3" fillId="0" borderId="40" xfId="0" applyNumberFormat="1" applyFont="1" applyFill="1" applyBorder="1"/>
    <xf numFmtId="0" fontId="3" fillId="0" borderId="34" xfId="0" applyFont="1" applyFill="1" applyBorder="1"/>
    <xf numFmtId="1" fontId="3" fillId="0" borderId="39" xfId="0" applyNumberFormat="1" applyFont="1" applyFill="1" applyBorder="1"/>
    <xf numFmtId="0" fontId="3" fillId="0" borderId="40" xfId="0" applyFont="1" applyBorder="1"/>
    <xf numFmtId="0" fontId="3" fillId="0" borderId="10" xfId="0" applyFont="1" applyBorder="1"/>
    <xf numFmtId="0" fontId="8" fillId="0" borderId="6" xfId="0" applyFont="1" applyBorder="1" applyAlignment="1">
      <alignment wrapText="1"/>
    </xf>
    <xf numFmtId="0" fontId="3" fillId="0" borderId="6" xfId="0" applyFont="1" applyFill="1" applyBorder="1"/>
    <xf numFmtId="0" fontId="3" fillId="0" borderId="8" xfId="0" applyFont="1" applyFill="1" applyBorder="1"/>
    <xf numFmtId="0" fontId="3" fillId="0" borderId="46" xfId="0" applyFont="1" applyFill="1" applyBorder="1"/>
    <xf numFmtId="0" fontId="3" fillId="0" borderId="7" xfId="0" applyFont="1" applyFill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46" xfId="0" applyBorder="1"/>
    <xf numFmtId="14" fontId="1" fillId="0" borderId="0" xfId="0" applyNumberFormat="1" applyFont="1" applyFill="1" applyAlignment="1">
      <alignment horizontal="left"/>
    </xf>
    <xf numFmtId="0" fontId="8" fillId="0" borderId="21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8" fillId="0" borderId="38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4" fontId="0" fillId="0" borderId="26" xfId="0" applyNumberFormat="1" applyFill="1" applyBorder="1"/>
    <xf numFmtId="164" fontId="0" fillId="0" borderId="28" xfId="0" applyNumberFormat="1" applyFill="1" applyBorder="1"/>
    <xf numFmtId="164" fontId="0" fillId="0" borderId="20" xfId="0" applyNumberFormat="1" applyFill="1" applyBorder="1"/>
    <xf numFmtId="164" fontId="3" fillId="0" borderId="45" xfId="0" applyNumberFormat="1" applyFont="1" applyFill="1" applyBorder="1"/>
    <xf numFmtId="0" fontId="1" fillId="0" borderId="0" xfId="0" applyFont="1" applyBorder="1"/>
    <xf numFmtId="3" fontId="1" fillId="0" borderId="0" xfId="0" applyNumberFormat="1" applyFont="1" applyBorder="1"/>
    <xf numFmtId="14" fontId="2" fillId="0" borderId="0" xfId="0" applyNumberFormat="1" applyFont="1" applyFill="1" applyBorder="1" applyAlignment="1">
      <alignment horizontal="left"/>
    </xf>
    <xf numFmtId="0" fontId="2" fillId="0" borderId="49" xfId="0" applyFont="1" applyBorder="1"/>
    <xf numFmtId="3" fontId="2" fillId="0" borderId="41" xfId="0" applyNumberFormat="1" applyFont="1" applyFill="1" applyBorder="1"/>
    <xf numFmtId="0" fontId="1" fillId="0" borderId="41" xfId="0" applyFont="1" applyFill="1" applyBorder="1"/>
    <xf numFmtId="0" fontId="1" fillId="0" borderId="51" xfId="0" applyFont="1" applyBorder="1"/>
    <xf numFmtId="14" fontId="2" fillId="0" borderId="52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53" xfId="0" applyFont="1" applyBorder="1"/>
    <xf numFmtId="14" fontId="2" fillId="0" borderId="47" xfId="0" applyNumberFormat="1" applyFont="1" applyFill="1" applyBorder="1" applyAlignment="1">
      <alignment horizontal="left"/>
    </xf>
    <xf numFmtId="3" fontId="2" fillId="0" borderId="39" xfId="0" applyNumberFormat="1" applyFont="1" applyFill="1" applyBorder="1"/>
    <xf numFmtId="0" fontId="1" fillId="0" borderId="39" xfId="0" applyFont="1" applyFill="1" applyBorder="1"/>
    <xf numFmtId="0" fontId="1" fillId="0" borderId="54" xfId="0" applyFont="1" applyBorder="1"/>
    <xf numFmtId="0" fontId="2" fillId="0" borderId="0" xfId="0" applyFont="1" applyFill="1" applyBorder="1"/>
    <xf numFmtId="3" fontId="2" fillId="0" borderId="49" xfId="0" applyNumberFormat="1" applyFont="1" applyFill="1" applyBorder="1"/>
    <xf numFmtId="0" fontId="2" fillId="0" borderId="51" xfId="0" applyFont="1" applyFill="1" applyBorder="1"/>
    <xf numFmtId="0" fontId="1" fillId="0" borderId="47" xfId="0" applyFont="1" applyBorder="1"/>
    <xf numFmtId="0" fontId="1" fillId="0" borderId="54" xfId="0" applyFont="1" applyFill="1" applyBorder="1"/>
    <xf numFmtId="164" fontId="2" fillId="0" borderId="28" xfId="0" applyNumberFormat="1" applyFont="1" applyFill="1" applyBorder="1"/>
    <xf numFmtId="164" fontId="2" fillId="0" borderId="20" xfId="0" applyNumberFormat="1" applyFont="1" applyFill="1" applyBorder="1"/>
    <xf numFmtId="1" fontId="6" fillId="0" borderId="41" xfId="0" applyNumberFormat="1" applyFont="1" applyFill="1" applyBorder="1"/>
    <xf numFmtId="1" fontId="6" fillId="0" borderId="39" xfId="0" applyNumberFormat="1" applyFont="1" applyFill="1" applyBorder="1"/>
    <xf numFmtId="0" fontId="2" fillId="0" borderId="54" xfId="0" applyFont="1" applyFill="1" applyBorder="1"/>
    <xf numFmtId="0" fontId="2" fillId="0" borderId="41" xfId="0" applyFont="1" applyBorder="1"/>
    <xf numFmtId="14" fontId="2" fillId="0" borderId="39" xfId="0" applyNumberFormat="1" applyFont="1" applyFill="1" applyBorder="1" applyAlignment="1">
      <alignment horizontal="left"/>
    </xf>
    <xf numFmtId="0" fontId="2" fillId="0" borderId="39" xfId="0" applyFont="1" applyBorder="1"/>
    <xf numFmtId="0" fontId="2" fillId="0" borderId="40" xfId="0" applyFont="1" applyBorder="1"/>
    <xf numFmtId="0" fontId="2" fillId="0" borderId="7" xfId="0" applyFont="1" applyBorder="1"/>
    <xf numFmtId="164" fontId="3" fillId="0" borderId="20" xfId="0" applyNumberFormat="1" applyFont="1" applyFill="1" applyBorder="1"/>
    <xf numFmtId="0" fontId="2" fillId="0" borderId="41" xfId="0" applyFont="1" applyFill="1" applyBorder="1"/>
    <xf numFmtId="0" fontId="2" fillId="0" borderId="39" xfId="0" applyFont="1" applyFill="1" applyBorder="1"/>
    <xf numFmtId="164" fontId="3" fillId="0" borderId="15" xfId="0" applyNumberFormat="1" applyFont="1" applyFill="1" applyBorder="1"/>
    <xf numFmtId="0" fontId="8" fillId="0" borderId="46" xfId="0" applyFont="1" applyBorder="1" applyAlignment="1">
      <alignment horizontal="center" wrapText="1"/>
    </xf>
    <xf numFmtId="0" fontId="0" fillId="0" borderId="55" xfId="0" applyBorder="1"/>
    <xf numFmtId="0" fontId="0" fillId="0" borderId="48" xfId="0" applyFill="1" applyBorder="1"/>
    <xf numFmtId="164" fontId="0" fillId="0" borderId="30" xfId="0" applyNumberFormat="1" applyFill="1" applyBorder="1"/>
    <xf numFmtId="164" fontId="0" fillId="0" borderId="31" xfId="0" applyNumberFormat="1" applyFill="1" applyBorder="1"/>
    <xf numFmtId="164" fontId="0" fillId="0" borderId="29" xfId="0" applyNumberFormat="1" applyFill="1" applyBorder="1"/>
    <xf numFmtId="0" fontId="0" fillId="0" borderId="1" xfId="0" applyFill="1" applyBorder="1"/>
    <xf numFmtId="164" fontId="0" fillId="0" borderId="37" xfId="0" applyNumberFormat="1" applyFill="1" applyBorder="1" applyAlignment="1">
      <alignment wrapText="1"/>
    </xf>
    <xf numFmtId="164" fontId="0" fillId="0" borderId="31" xfId="0" applyNumberFormat="1" applyFill="1" applyBorder="1" applyAlignment="1">
      <alignment wrapText="1"/>
    </xf>
    <xf numFmtId="164" fontId="0" fillId="0" borderId="32" xfId="0" applyNumberFormat="1" applyFill="1" applyBorder="1" applyAlignment="1">
      <alignment wrapText="1"/>
    </xf>
    <xf numFmtId="164" fontId="3" fillId="0" borderId="15" xfId="0" applyNumberFormat="1" applyFont="1" applyFill="1" applyBorder="1" applyAlignment="1">
      <alignment wrapText="1"/>
    </xf>
    <xf numFmtId="14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8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55" xfId="0" applyBorder="1" applyAlignment="1">
      <alignment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workbookViewId="0">
      <selection activeCell="C45" sqref="C45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7.5703125" customWidth="1"/>
    <col min="4" max="5" width="10.42578125" style="26" customWidth="1"/>
    <col min="6" max="6" width="11.7109375" style="28" customWidth="1"/>
    <col min="7" max="7" width="7.140625" customWidth="1"/>
    <col min="8" max="8" width="11.42578125" style="6" customWidth="1"/>
    <col min="9" max="9" width="11.7109375" style="8" bestFit="1" customWidth="1"/>
    <col min="10" max="10" width="5.5703125" customWidth="1"/>
  </cols>
  <sheetData>
    <row r="1" spans="1:10" s="1" customFormat="1" ht="15.75" x14ac:dyDescent="0.25">
      <c r="A1" s="1" t="s">
        <v>135</v>
      </c>
      <c r="G1" s="10" t="s">
        <v>6</v>
      </c>
      <c r="H1" s="23"/>
    </row>
    <row r="2" spans="1:10" s="1" customFormat="1" ht="15.75" x14ac:dyDescent="0.25">
      <c r="A2" s="1" t="s">
        <v>136</v>
      </c>
      <c r="D2" s="241"/>
      <c r="E2" s="241"/>
      <c r="F2" s="242"/>
      <c r="G2" s="241"/>
      <c r="H2" s="23"/>
    </row>
    <row r="3" spans="1:10" s="1" customFormat="1" ht="15.75" x14ac:dyDescent="0.25">
      <c r="D3" s="244" t="s">
        <v>126</v>
      </c>
      <c r="E3" s="265"/>
      <c r="F3" s="245"/>
      <c r="G3" s="271" t="s">
        <v>137</v>
      </c>
      <c r="H3" s="246"/>
      <c r="I3" s="247"/>
    </row>
    <row r="4" spans="1:10" s="1" customFormat="1" ht="15.75" x14ac:dyDescent="0.25">
      <c r="A4" s="285"/>
      <c r="B4" s="286"/>
      <c r="C4" s="21"/>
      <c r="D4" s="248" t="s">
        <v>138</v>
      </c>
      <c r="E4" s="243"/>
      <c r="F4" s="11"/>
      <c r="G4" s="11" t="s">
        <v>139</v>
      </c>
      <c r="H4" s="249"/>
      <c r="I4" s="250"/>
    </row>
    <row r="5" spans="1:10" s="1" customFormat="1" ht="15.75" x14ac:dyDescent="0.25">
      <c r="A5" s="45"/>
      <c r="B5" s="46"/>
      <c r="C5" s="45"/>
      <c r="D5" s="251" t="s">
        <v>141</v>
      </c>
      <c r="E5" s="266"/>
      <c r="F5" s="252"/>
      <c r="G5" s="252" t="s">
        <v>140</v>
      </c>
      <c r="H5" s="253"/>
      <c r="I5" s="254"/>
    </row>
    <row r="6" spans="1:10" ht="13.5" thickBot="1" x14ac:dyDescent="0.25">
      <c r="C6" s="3"/>
      <c r="F6" s="27"/>
    </row>
    <row r="7" spans="1:10" s="26" customFormat="1" ht="39" thickBot="1" x14ac:dyDescent="0.25">
      <c r="A7" s="121"/>
      <c r="B7" s="107" t="s">
        <v>3</v>
      </c>
      <c r="C7" s="98" t="s">
        <v>128</v>
      </c>
      <c r="D7" s="94" t="s">
        <v>142</v>
      </c>
      <c r="E7" s="211" t="s">
        <v>143</v>
      </c>
      <c r="F7" s="148" t="s">
        <v>119</v>
      </c>
      <c r="G7" s="160"/>
      <c r="H7" s="159" t="s">
        <v>132</v>
      </c>
      <c r="I7" s="60" t="s">
        <v>144</v>
      </c>
      <c r="J7" s="25"/>
    </row>
    <row r="8" spans="1:10" x14ac:dyDescent="0.2">
      <c r="A8" s="12" t="s">
        <v>1</v>
      </c>
      <c r="B8" s="119" t="s">
        <v>4</v>
      </c>
      <c r="C8" s="99" t="s">
        <v>7</v>
      </c>
      <c r="D8" s="195">
        <v>475</v>
      </c>
      <c r="E8" s="267" t="s">
        <v>120</v>
      </c>
      <c r="F8" s="149">
        <v>1349325</v>
      </c>
      <c r="G8" s="156"/>
      <c r="H8" s="161">
        <v>1012500</v>
      </c>
      <c r="I8" s="237">
        <f t="shared" ref="I8:I44" si="0">F8-H8</f>
        <v>336825</v>
      </c>
      <c r="J8" s="9"/>
    </row>
    <row r="9" spans="1:10" x14ac:dyDescent="0.2">
      <c r="B9" s="109" t="s">
        <v>72</v>
      </c>
      <c r="C9" s="101" t="s">
        <v>8</v>
      </c>
      <c r="D9" s="196">
        <v>444</v>
      </c>
      <c r="E9" s="268" t="s">
        <v>120</v>
      </c>
      <c r="F9" s="150">
        <v>1170340</v>
      </c>
      <c r="G9" s="157"/>
      <c r="H9" s="162">
        <v>922500</v>
      </c>
      <c r="I9" s="238">
        <f t="shared" si="0"/>
        <v>247840</v>
      </c>
      <c r="J9" s="4"/>
    </row>
    <row r="10" spans="1:10" x14ac:dyDescent="0.2">
      <c r="B10" s="109" t="s">
        <v>73</v>
      </c>
      <c r="C10" s="101" t="s">
        <v>9</v>
      </c>
      <c r="D10" s="196">
        <v>212</v>
      </c>
      <c r="E10" s="267" t="s">
        <v>120</v>
      </c>
      <c r="F10" s="150">
        <v>590220</v>
      </c>
      <c r="G10" s="157"/>
      <c r="H10" s="162">
        <v>265000</v>
      </c>
      <c r="I10" s="238">
        <f t="shared" si="0"/>
        <v>325220</v>
      </c>
      <c r="J10" s="4"/>
    </row>
    <row r="11" spans="1:10" x14ac:dyDescent="0.2">
      <c r="B11" s="109" t="s">
        <v>74</v>
      </c>
      <c r="C11" s="102" t="s">
        <v>10</v>
      </c>
      <c r="D11" s="196">
        <v>367</v>
      </c>
      <c r="E11" s="268" t="s">
        <v>120</v>
      </c>
      <c r="F11" s="150">
        <v>1016345</v>
      </c>
      <c r="G11" s="157"/>
      <c r="H11" s="162">
        <v>687500</v>
      </c>
      <c r="I11" s="238">
        <f t="shared" si="0"/>
        <v>328845</v>
      </c>
      <c r="J11" s="4"/>
    </row>
    <row r="12" spans="1:10" x14ac:dyDescent="0.2">
      <c r="B12" s="109" t="s">
        <v>75</v>
      </c>
      <c r="C12" s="102" t="s">
        <v>11</v>
      </c>
      <c r="D12" s="196">
        <v>120</v>
      </c>
      <c r="E12" s="267" t="s">
        <v>121</v>
      </c>
      <c r="F12" s="150">
        <v>320200</v>
      </c>
      <c r="G12" s="157"/>
      <c r="H12" s="162">
        <v>255000</v>
      </c>
      <c r="I12" s="238">
        <f t="shared" si="0"/>
        <v>65200</v>
      </c>
      <c r="J12" s="4"/>
    </row>
    <row r="13" spans="1:10" x14ac:dyDescent="0.2">
      <c r="B13" s="109" t="s">
        <v>76</v>
      </c>
      <c r="C13" s="101" t="s">
        <v>12</v>
      </c>
      <c r="D13" s="196">
        <v>164</v>
      </c>
      <c r="E13" s="268" t="s">
        <v>120</v>
      </c>
      <c r="F13" s="150">
        <v>471740</v>
      </c>
      <c r="G13" s="157"/>
      <c r="H13" s="162">
        <v>280000</v>
      </c>
      <c r="I13" s="238">
        <f t="shared" si="0"/>
        <v>191740</v>
      </c>
      <c r="J13" s="4"/>
    </row>
    <row r="14" spans="1:10" x14ac:dyDescent="0.2">
      <c r="B14" s="109" t="s">
        <v>77</v>
      </c>
      <c r="C14" s="102" t="s">
        <v>13</v>
      </c>
      <c r="D14" s="196">
        <v>191</v>
      </c>
      <c r="E14" s="267" t="s">
        <v>121</v>
      </c>
      <c r="F14" s="150">
        <v>547425</v>
      </c>
      <c r="G14" s="157"/>
      <c r="H14" s="162">
        <v>352500</v>
      </c>
      <c r="I14" s="238">
        <f t="shared" si="0"/>
        <v>194925</v>
      </c>
      <c r="J14" s="4"/>
    </row>
    <row r="15" spans="1:10" x14ac:dyDescent="0.2">
      <c r="B15" s="109" t="s">
        <v>71</v>
      </c>
      <c r="C15" s="100" t="s">
        <v>112</v>
      </c>
      <c r="D15" s="196">
        <v>190</v>
      </c>
      <c r="E15" s="268" t="s">
        <v>120</v>
      </c>
      <c r="F15" s="150">
        <v>540050</v>
      </c>
      <c r="G15" s="157"/>
      <c r="H15" s="162">
        <v>410000</v>
      </c>
      <c r="I15" s="238">
        <f t="shared" si="0"/>
        <v>130050</v>
      </c>
      <c r="J15" s="4"/>
    </row>
    <row r="16" spans="1:10" x14ac:dyDescent="0.2">
      <c r="B16" s="109" t="s">
        <v>78</v>
      </c>
      <c r="C16" s="100" t="s">
        <v>14</v>
      </c>
      <c r="D16" s="196">
        <v>114</v>
      </c>
      <c r="E16" s="267" t="s">
        <v>120</v>
      </c>
      <c r="F16" s="150">
        <v>275390</v>
      </c>
      <c r="G16" s="157"/>
      <c r="H16" s="162">
        <v>277500</v>
      </c>
      <c r="I16" s="238">
        <f t="shared" si="0"/>
        <v>-2110</v>
      </c>
      <c r="J16" s="4"/>
    </row>
    <row r="17" spans="1:10" x14ac:dyDescent="0.2">
      <c r="B17" s="109" t="s">
        <v>79</v>
      </c>
      <c r="C17" s="102" t="s">
        <v>15</v>
      </c>
      <c r="D17" s="197">
        <v>345</v>
      </c>
      <c r="E17" s="268" t="s">
        <v>120</v>
      </c>
      <c r="F17" s="150">
        <v>982175</v>
      </c>
      <c r="G17" s="157"/>
      <c r="H17" s="162">
        <v>792500</v>
      </c>
      <c r="I17" s="238">
        <f t="shared" si="0"/>
        <v>189675</v>
      </c>
      <c r="J17" s="4"/>
    </row>
    <row r="18" spans="1:10" x14ac:dyDescent="0.2">
      <c r="B18" s="109" t="s">
        <v>80</v>
      </c>
      <c r="C18" s="102" t="s">
        <v>16</v>
      </c>
      <c r="D18" s="197">
        <v>340</v>
      </c>
      <c r="E18" s="267" t="s">
        <v>120</v>
      </c>
      <c r="F18" s="150">
        <v>887500</v>
      </c>
      <c r="G18" s="157"/>
      <c r="H18" s="162">
        <v>762500</v>
      </c>
      <c r="I18" s="238">
        <f t="shared" si="0"/>
        <v>125000</v>
      </c>
      <c r="J18" s="4"/>
    </row>
    <row r="19" spans="1:10" x14ac:dyDescent="0.2">
      <c r="B19" s="109" t="s">
        <v>81</v>
      </c>
      <c r="C19" s="101" t="s">
        <v>17</v>
      </c>
      <c r="D19" s="129">
        <v>217</v>
      </c>
      <c r="E19" s="268" t="s">
        <v>120</v>
      </c>
      <c r="F19" s="150">
        <v>606495</v>
      </c>
      <c r="G19" s="157"/>
      <c r="H19" s="162">
        <v>527500</v>
      </c>
      <c r="I19" s="238">
        <f t="shared" si="0"/>
        <v>78995</v>
      </c>
      <c r="J19" s="4"/>
    </row>
    <row r="20" spans="1:10" ht="13.5" thickBot="1" x14ac:dyDescent="0.25">
      <c r="A20" s="16"/>
      <c r="B20" s="110" t="s">
        <v>82</v>
      </c>
      <c r="C20" s="103" t="s">
        <v>18</v>
      </c>
      <c r="D20" s="198">
        <v>116</v>
      </c>
      <c r="E20" s="269" t="s">
        <v>120</v>
      </c>
      <c r="F20" s="151">
        <v>340460</v>
      </c>
      <c r="G20" s="158"/>
      <c r="H20" s="163">
        <v>227500</v>
      </c>
      <c r="I20" s="239">
        <f t="shared" si="0"/>
        <v>112960</v>
      </c>
      <c r="J20" s="4"/>
    </row>
    <row r="21" spans="1:10" x14ac:dyDescent="0.2">
      <c r="A21" s="26" t="s">
        <v>2</v>
      </c>
      <c r="B21" s="111" t="s">
        <v>5</v>
      </c>
      <c r="C21" s="104" t="s">
        <v>19</v>
      </c>
      <c r="D21" s="199">
        <v>75</v>
      </c>
      <c r="E21" s="267" t="s">
        <v>120</v>
      </c>
      <c r="F21" s="149">
        <v>111325</v>
      </c>
      <c r="G21" s="156"/>
      <c r="H21" s="161">
        <v>215000</v>
      </c>
      <c r="I21" s="237">
        <f t="shared" si="0"/>
        <v>-103675</v>
      </c>
      <c r="J21" s="4"/>
    </row>
    <row r="22" spans="1:10" x14ac:dyDescent="0.2">
      <c r="B22" s="112" t="s">
        <v>83</v>
      </c>
      <c r="C22" s="102" t="s">
        <v>20</v>
      </c>
      <c r="D22" s="197">
        <v>61</v>
      </c>
      <c r="E22" s="267" t="s">
        <v>120</v>
      </c>
      <c r="F22" s="150">
        <v>87835</v>
      </c>
      <c r="G22" s="157"/>
      <c r="H22" s="162">
        <v>75000</v>
      </c>
      <c r="I22" s="238">
        <f t="shared" si="0"/>
        <v>12835</v>
      </c>
      <c r="J22" s="4"/>
    </row>
    <row r="23" spans="1:10" x14ac:dyDescent="0.2">
      <c r="B23" s="112" t="s">
        <v>84</v>
      </c>
      <c r="C23" s="105" t="s">
        <v>21</v>
      </c>
      <c r="D23" s="197">
        <v>419</v>
      </c>
      <c r="E23" s="268" t="s">
        <v>120</v>
      </c>
      <c r="F23" s="150">
        <v>1002565</v>
      </c>
      <c r="G23" s="157"/>
      <c r="H23" s="162">
        <v>1017500</v>
      </c>
      <c r="I23" s="238">
        <f t="shared" si="0"/>
        <v>-14935</v>
      </c>
      <c r="J23" s="4"/>
    </row>
    <row r="24" spans="1:10" x14ac:dyDescent="0.2">
      <c r="B24" s="112" t="s">
        <v>85</v>
      </c>
      <c r="C24" s="102" t="s">
        <v>22</v>
      </c>
      <c r="D24" s="197">
        <v>94</v>
      </c>
      <c r="E24" s="267" t="s">
        <v>120</v>
      </c>
      <c r="F24" s="150">
        <v>199090</v>
      </c>
      <c r="G24" s="157"/>
      <c r="H24" s="162">
        <v>137500</v>
      </c>
      <c r="I24" s="238">
        <f t="shared" si="0"/>
        <v>61590</v>
      </c>
      <c r="J24" s="4"/>
    </row>
    <row r="25" spans="1:10" s="4" customFormat="1" x14ac:dyDescent="0.2">
      <c r="B25" s="113" t="s">
        <v>86</v>
      </c>
      <c r="C25" s="102" t="s">
        <v>114</v>
      </c>
      <c r="D25" s="197">
        <v>3</v>
      </c>
      <c r="E25" s="268" t="s">
        <v>120</v>
      </c>
      <c r="F25" s="150">
        <v>8805</v>
      </c>
      <c r="G25" s="157"/>
      <c r="H25" s="162">
        <v>2500</v>
      </c>
      <c r="I25" s="238">
        <f t="shared" si="0"/>
        <v>6305</v>
      </c>
    </row>
    <row r="26" spans="1:10" x14ac:dyDescent="0.2">
      <c r="B26" s="112" t="s">
        <v>87</v>
      </c>
      <c r="C26" s="102" t="s">
        <v>23</v>
      </c>
      <c r="D26" s="197">
        <v>95</v>
      </c>
      <c r="E26" s="267" t="s">
        <v>120</v>
      </c>
      <c r="F26" s="150">
        <v>157225</v>
      </c>
      <c r="G26" s="157"/>
      <c r="H26" s="162">
        <v>217500</v>
      </c>
      <c r="I26" s="238">
        <f t="shared" si="0"/>
        <v>-60275</v>
      </c>
      <c r="J26" s="4"/>
    </row>
    <row r="27" spans="1:10" x14ac:dyDescent="0.2">
      <c r="B27" s="112" t="s">
        <v>88</v>
      </c>
      <c r="C27" s="105" t="s">
        <v>24</v>
      </c>
      <c r="D27" s="196">
        <v>91</v>
      </c>
      <c r="E27" s="268" t="s">
        <v>120</v>
      </c>
      <c r="F27" s="150">
        <v>190285</v>
      </c>
      <c r="G27" s="157"/>
      <c r="H27" s="162">
        <v>112500</v>
      </c>
      <c r="I27" s="238">
        <f t="shared" si="0"/>
        <v>77785</v>
      </c>
      <c r="J27" s="4"/>
    </row>
    <row r="28" spans="1:10" x14ac:dyDescent="0.2">
      <c r="B28" s="112" t="s">
        <v>89</v>
      </c>
      <c r="C28" s="102" t="s">
        <v>25</v>
      </c>
      <c r="D28" s="197">
        <v>40</v>
      </c>
      <c r="E28" s="267" t="s">
        <v>121</v>
      </c>
      <c r="F28" s="150">
        <v>95000</v>
      </c>
      <c r="G28" s="157"/>
      <c r="H28" s="162">
        <v>82500</v>
      </c>
      <c r="I28" s="238">
        <f t="shared" si="0"/>
        <v>12500</v>
      </c>
      <c r="J28" s="4"/>
    </row>
    <row r="29" spans="1:10" x14ac:dyDescent="0.2">
      <c r="B29" s="114" t="s">
        <v>90</v>
      </c>
      <c r="C29" s="100" t="s">
        <v>26</v>
      </c>
      <c r="D29" s="197">
        <v>86</v>
      </c>
      <c r="E29" s="268" t="s">
        <v>120</v>
      </c>
      <c r="F29" s="150">
        <v>161210</v>
      </c>
      <c r="G29" s="157"/>
      <c r="H29" s="162">
        <v>182500</v>
      </c>
      <c r="I29" s="238">
        <f t="shared" si="0"/>
        <v>-21290</v>
      </c>
      <c r="J29" s="4"/>
    </row>
    <row r="30" spans="1:10" x14ac:dyDescent="0.2">
      <c r="B30" s="114" t="s">
        <v>91</v>
      </c>
      <c r="C30" s="102" t="s">
        <v>27</v>
      </c>
      <c r="D30" s="197">
        <v>164</v>
      </c>
      <c r="E30" s="267" t="s">
        <v>120</v>
      </c>
      <c r="F30" s="150">
        <v>335740</v>
      </c>
      <c r="G30" s="157"/>
      <c r="H30" s="162">
        <v>397500</v>
      </c>
      <c r="I30" s="238">
        <f t="shared" si="0"/>
        <v>-61760</v>
      </c>
      <c r="J30" s="4"/>
    </row>
    <row r="31" spans="1:10" x14ac:dyDescent="0.2">
      <c r="B31" s="114" t="s">
        <v>92</v>
      </c>
      <c r="C31" s="102" t="s">
        <v>28</v>
      </c>
      <c r="D31" s="197">
        <v>82</v>
      </c>
      <c r="E31" s="268" t="s">
        <v>121</v>
      </c>
      <c r="F31" s="150">
        <v>146350</v>
      </c>
      <c r="G31" s="157"/>
      <c r="H31" s="162">
        <v>132500</v>
      </c>
      <c r="I31" s="238">
        <f t="shared" si="0"/>
        <v>13850</v>
      </c>
      <c r="J31" s="4"/>
    </row>
    <row r="32" spans="1:10" x14ac:dyDescent="0.2">
      <c r="B32" s="114" t="s">
        <v>93</v>
      </c>
      <c r="C32" s="102" t="s">
        <v>29</v>
      </c>
      <c r="D32" s="197">
        <v>94</v>
      </c>
      <c r="E32" s="267" t="s">
        <v>120</v>
      </c>
      <c r="F32" s="150">
        <v>197490</v>
      </c>
      <c r="G32" s="157"/>
      <c r="H32" s="162">
        <v>175000</v>
      </c>
      <c r="I32" s="238">
        <f t="shared" si="0"/>
        <v>22490</v>
      </c>
      <c r="J32" s="4"/>
    </row>
    <row r="33" spans="1:10" x14ac:dyDescent="0.2">
      <c r="B33" s="114" t="s">
        <v>94</v>
      </c>
      <c r="C33" s="100" t="s">
        <v>30</v>
      </c>
      <c r="D33" s="197">
        <v>320</v>
      </c>
      <c r="E33" s="268" t="s">
        <v>120</v>
      </c>
      <c r="F33" s="150">
        <v>694400</v>
      </c>
      <c r="G33" s="157"/>
      <c r="H33" s="162">
        <v>465000</v>
      </c>
      <c r="I33" s="238">
        <f t="shared" si="0"/>
        <v>229400</v>
      </c>
      <c r="J33" s="4"/>
    </row>
    <row r="34" spans="1:10" x14ac:dyDescent="0.2">
      <c r="B34" s="114" t="s">
        <v>95</v>
      </c>
      <c r="C34" s="102" t="s">
        <v>31</v>
      </c>
      <c r="D34" s="197">
        <v>134</v>
      </c>
      <c r="E34" s="267" t="s">
        <v>121</v>
      </c>
      <c r="F34" s="150">
        <v>267450</v>
      </c>
      <c r="G34" s="157"/>
      <c r="H34" s="162">
        <v>267500</v>
      </c>
      <c r="I34" s="238">
        <f t="shared" si="0"/>
        <v>-50</v>
      </c>
      <c r="J34" s="4"/>
    </row>
    <row r="35" spans="1:10" s="4" customFormat="1" x14ac:dyDescent="0.2">
      <c r="B35" s="115" t="s">
        <v>96</v>
      </c>
      <c r="C35" s="102" t="s">
        <v>32</v>
      </c>
      <c r="D35" s="197">
        <v>12</v>
      </c>
      <c r="E35" s="268" t="s">
        <v>120</v>
      </c>
      <c r="F35" s="150">
        <v>20820</v>
      </c>
      <c r="G35" s="157"/>
      <c r="H35" s="162">
        <v>12500</v>
      </c>
      <c r="I35" s="238">
        <f t="shared" si="0"/>
        <v>8320</v>
      </c>
    </row>
    <row r="36" spans="1:10" x14ac:dyDescent="0.2">
      <c r="B36" s="114" t="s">
        <v>97</v>
      </c>
      <c r="C36" s="102" t="s">
        <v>33</v>
      </c>
      <c r="D36" s="197">
        <v>53</v>
      </c>
      <c r="E36" s="267" t="s">
        <v>120</v>
      </c>
      <c r="F36" s="150">
        <v>104355</v>
      </c>
      <c r="G36" s="157"/>
      <c r="H36" s="162">
        <v>87500</v>
      </c>
      <c r="I36" s="238">
        <f t="shared" si="0"/>
        <v>16855</v>
      </c>
      <c r="J36" s="4"/>
    </row>
    <row r="37" spans="1:10" x14ac:dyDescent="0.2">
      <c r="B37" s="114" t="s">
        <v>98</v>
      </c>
      <c r="C37" s="102" t="s">
        <v>34</v>
      </c>
      <c r="D37" s="197">
        <v>96</v>
      </c>
      <c r="E37" s="268" t="s">
        <v>120</v>
      </c>
      <c r="F37" s="150">
        <v>161760</v>
      </c>
      <c r="G37" s="157"/>
      <c r="H37" s="162">
        <v>95000</v>
      </c>
      <c r="I37" s="238">
        <f t="shared" si="0"/>
        <v>66760</v>
      </c>
      <c r="J37" s="4"/>
    </row>
    <row r="38" spans="1:10" x14ac:dyDescent="0.2">
      <c r="B38" s="114" t="s">
        <v>99</v>
      </c>
      <c r="C38" s="102" t="s">
        <v>35</v>
      </c>
      <c r="D38" s="197">
        <v>85</v>
      </c>
      <c r="E38" s="267" t="s">
        <v>120</v>
      </c>
      <c r="F38" s="150">
        <v>153475</v>
      </c>
      <c r="G38" s="157"/>
      <c r="H38" s="162">
        <v>195000</v>
      </c>
      <c r="I38" s="238">
        <f t="shared" si="0"/>
        <v>-41525</v>
      </c>
      <c r="J38" s="4"/>
    </row>
    <row r="39" spans="1:10" x14ac:dyDescent="0.2">
      <c r="B39" s="112" t="s">
        <v>100</v>
      </c>
      <c r="C39" s="102" t="s">
        <v>36</v>
      </c>
      <c r="D39" s="197">
        <v>31</v>
      </c>
      <c r="E39" s="268" t="s">
        <v>120</v>
      </c>
      <c r="F39" s="150">
        <v>55785</v>
      </c>
      <c r="G39" s="157"/>
      <c r="H39" s="162">
        <v>150000</v>
      </c>
      <c r="I39" s="238">
        <f t="shared" si="0"/>
        <v>-94215</v>
      </c>
      <c r="J39" s="4"/>
    </row>
    <row r="40" spans="1:10" x14ac:dyDescent="0.2">
      <c r="B40" s="114" t="s">
        <v>101</v>
      </c>
      <c r="C40" s="102" t="s">
        <v>37</v>
      </c>
      <c r="D40" s="197">
        <v>130</v>
      </c>
      <c r="E40" s="267" t="s">
        <v>120</v>
      </c>
      <c r="F40" s="150">
        <v>311150</v>
      </c>
      <c r="G40" s="157"/>
      <c r="H40" s="162">
        <v>305000</v>
      </c>
      <c r="I40" s="238">
        <f t="shared" si="0"/>
        <v>6150</v>
      </c>
      <c r="J40" s="4"/>
    </row>
    <row r="41" spans="1:10" x14ac:dyDescent="0.2">
      <c r="B41" s="114" t="s">
        <v>102</v>
      </c>
      <c r="C41" s="102" t="s">
        <v>38</v>
      </c>
      <c r="D41" s="129">
        <v>147</v>
      </c>
      <c r="E41" s="268" t="s">
        <v>120</v>
      </c>
      <c r="F41" s="150">
        <v>370645</v>
      </c>
      <c r="G41" s="157"/>
      <c r="H41" s="162">
        <v>307500</v>
      </c>
      <c r="I41" s="238">
        <f t="shared" si="0"/>
        <v>63145</v>
      </c>
      <c r="J41" s="4"/>
    </row>
    <row r="42" spans="1:10" x14ac:dyDescent="0.2">
      <c r="B42" s="114" t="s">
        <v>103</v>
      </c>
      <c r="C42" s="102" t="s">
        <v>39</v>
      </c>
      <c r="D42" s="196">
        <v>32</v>
      </c>
      <c r="E42" s="267" t="s">
        <v>120</v>
      </c>
      <c r="F42" s="150">
        <v>61920</v>
      </c>
      <c r="G42" s="157"/>
      <c r="H42" s="162">
        <v>82500</v>
      </c>
      <c r="I42" s="238">
        <f t="shared" si="0"/>
        <v>-20580</v>
      </c>
      <c r="J42" s="4"/>
    </row>
    <row r="43" spans="1:10" ht="13.5" customHeight="1" x14ac:dyDescent="0.2">
      <c r="A43" s="12"/>
      <c r="B43" s="112" t="s">
        <v>104</v>
      </c>
      <c r="C43" s="102" t="s">
        <v>40</v>
      </c>
      <c r="D43" s="197">
        <v>28</v>
      </c>
      <c r="E43" s="268" t="s">
        <v>120</v>
      </c>
      <c r="F43" s="150">
        <v>74180</v>
      </c>
      <c r="G43" s="157"/>
      <c r="H43" s="162">
        <v>137500</v>
      </c>
      <c r="I43" s="238">
        <f t="shared" si="0"/>
        <v>-63320</v>
      </c>
      <c r="J43" s="4"/>
    </row>
    <row r="44" spans="1:10" ht="13.5" thickBot="1" x14ac:dyDescent="0.25">
      <c r="A44" s="16"/>
      <c r="B44" s="116" t="s">
        <v>105</v>
      </c>
      <c r="C44" s="106" t="s">
        <v>41</v>
      </c>
      <c r="D44" s="200">
        <v>43</v>
      </c>
      <c r="E44" s="267" t="s">
        <v>120</v>
      </c>
      <c r="F44" s="151">
        <v>92605</v>
      </c>
      <c r="G44" s="158"/>
      <c r="H44" s="163">
        <v>75000</v>
      </c>
      <c r="I44" s="239">
        <f t="shared" si="0"/>
        <v>17605</v>
      </c>
      <c r="J44" s="4"/>
    </row>
    <row r="45" spans="1:10" s="26" customFormat="1" ht="13.5" thickBot="1" x14ac:dyDescent="0.25">
      <c r="B45" s="18"/>
      <c r="C45" s="51" t="s">
        <v>134</v>
      </c>
      <c r="D45" s="55">
        <f>SUM(D8:D44)</f>
        <v>5710</v>
      </c>
      <c r="E45" s="218"/>
      <c r="F45" s="53">
        <f>SUM(F8:F44)</f>
        <v>14159130</v>
      </c>
      <c r="G45" s="95"/>
      <c r="H45" s="57">
        <f>SUM(H8:H44)</f>
        <v>11700000</v>
      </c>
      <c r="I45" s="240">
        <f t="shared" ref="I45" si="1">F45-H45</f>
        <v>2459130</v>
      </c>
      <c r="J45" s="12"/>
    </row>
    <row r="46" spans="1:10" s="26" customFormat="1" x14ac:dyDescent="0.2">
      <c r="B46" s="18"/>
      <c r="C46" s="12"/>
      <c r="F46" s="15"/>
      <c r="G46" s="5"/>
      <c r="H46" s="5"/>
      <c r="I46" s="24"/>
      <c r="J46" s="12"/>
    </row>
    <row r="47" spans="1:10" x14ac:dyDescent="0.2">
      <c r="J47" s="4"/>
    </row>
    <row r="48" spans="1:10" x14ac:dyDescent="0.2">
      <c r="F48" s="37"/>
    </row>
  </sheetData>
  <mergeCells count="1">
    <mergeCell ref="A4:B4"/>
  </mergeCells>
  <phoneticPr fontId="0" type="noConversion"/>
  <pageMargins left="0.25" right="0.25" top="0.75" bottom="0.75" header="0.3" footer="0.3"/>
  <pageSetup paperSize="9" scale="7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workbookViewId="0">
      <selection activeCell="B2" sqref="B2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7" customWidth="1"/>
    <col min="4" max="5" width="10.140625" customWidth="1"/>
    <col min="6" max="6" width="11.85546875" customWidth="1"/>
    <col min="7" max="7" width="6.85546875" customWidth="1"/>
    <col min="8" max="8" width="11.42578125" style="15" customWidth="1"/>
    <col min="9" max="9" width="10.7109375" style="8" customWidth="1"/>
    <col min="10" max="10" width="5.5703125" customWidth="1"/>
  </cols>
  <sheetData>
    <row r="1" spans="1:10" s="1" customFormat="1" ht="15.75" x14ac:dyDescent="0.25">
      <c r="A1" s="1" t="s">
        <v>149</v>
      </c>
      <c r="F1" s="10" t="s">
        <v>6</v>
      </c>
      <c r="H1" s="249"/>
      <c r="I1" s="249"/>
      <c r="J1" s="241"/>
    </row>
    <row r="2" spans="1:10" s="1" customFormat="1" ht="15.75" x14ac:dyDescent="0.25">
      <c r="A2" s="1" t="s">
        <v>136</v>
      </c>
      <c r="F2" s="23"/>
      <c r="G2" s="2"/>
      <c r="H2" s="249"/>
      <c r="I2" s="255"/>
      <c r="J2" s="241"/>
    </row>
    <row r="3" spans="1:10" s="1" customFormat="1" ht="15.75" x14ac:dyDescent="0.25">
      <c r="F3" s="256" t="s">
        <v>147</v>
      </c>
      <c r="G3" s="118"/>
      <c r="H3" s="246"/>
      <c r="I3" s="257"/>
      <c r="J3" s="241"/>
    </row>
    <row r="4" spans="1:10" s="1" customFormat="1" ht="15.75" x14ac:dyDescent="0.25">
      <c r="A4" s="285"/>
      <c r="B4" s="286"/>
      <c r="C4" s="21"/>
      <c r="D4" s="21"/>
      <c r="E4" s="228"/>
      <c r="F4" s="258"/>
      <c r="G4" s="252" t="s">
        <v>148</v>
      </c>
      <c r="H4" s="252"/>
      <c r="I4" s="259"/>
      <c r="J4" s="241"/>
    </row>
    <row r="5" spans="1:10" s="1" customFormat="1" ht="15.75" x14ac:dyDescent="0.25">
      <c r="A5" s="45"/>
      <c r="B5" s="46"/>
      <c r="C5" s="45"/>
      <c r="D5" s="45"/>
      <c r="E5" s="228"/>
      <c r="F5" s="11"/>
      <c r="G5" s="11"/>
      <c r="H5" s="249"/>
      <c r="I5" s="255"/>
      <c r="J5" s="241"/>
    </row>
    <row r="6" spans="1:10" ht="13.5" thickBot="1" x14ac:dyDescent="0.25">
      <c r="C6" s="3"/>
      <c r="D6" s="3"/>
      <c r="E6" s="3"/>
      <c r="F6" s="3"/>
    </row>
    <row r="7" spans="1:10" s="30" customFormat="1" ht="39" thickBot="1" x14ac:dyDescent="0.25">
      <c r="A7" s="97"/>
      <c r="B7" s="107" t="str">
        <f>SMS!B7</f>
        <v>OID</v>
      </c>
      <c r="C7" s="98" t="str">
        <f>SMS!C7</f>
        <v>Högskola</v>
      </c>
      <c r="D7" s="94" t="s">
        <v>142</v>
      </c>
      <c r="E7" s="211" t="s">
        <v>145</v>
      </c>
      <c r="F7" s="148" t="s">
        <v>146</v>
      </c>
      <c r="G7" s="155"/>
      <c r="H7" s="159" t="s">
        <v>132</v>
      </c>
      <c r="I7" s="60" t="s">
        <v>133</v>
      </c>
      <c r="J7" s="9"/>
    </row>
    <row r="8" spans="1:10" x14ac:dyDescent="0.2">
      <c r="A8" s="12" t="s">
        <v>1</v>
      </c>
      <c r="B8" s="119" t="s">
        <v>4</v>
      </c>
      <c r="C8" s="99" t="s">
        <v>7</v>
      </c>
      <c r="D8" s="122">
        <v>24</v>
      </c>
      <c r="E8" s="212">
        <v>2700</v>
      </c>
      <c r="F8" s="152">
        <v>64800</v>
      </c>
      <c r="G8" s="156"/>
      <c r="H8" s="90">
        <v>57500</v>
      </c>
      <c r="I8" s="238">
        <f>F8-H8</f>
        <v>7300</v>
      </c>
      <c r="J8" s="9"/>
    </row>
    <row r="9" spans="1:10" x14ac:dyDescent="0.2">
      <c r="B9" s="109" t="s">
        <v>72</v>
      </c>
      <c r="C9" s="101" t="s">
        <v>8</v>
      </c>
      <c r="D9" s="123">
        <v>42</v>
      </c>
      <c r="E9" s="214">
        <v>2700</v>
      </c>
      <c r="F9" s="153">
        <v>113400</v>
      </c>
      <c r="G9" s="157"/>
      <c r="H9" s="91">
        <v>126500</v>
      </c>
      <c r="I9" s="238">
        <f>F9-H9</f>
        <v>-13100</v>
      </c>
      <c r="J9" s="4"/>
    </row>
    <row r="10" spans="1:10" x14ac:dyDescent="0.2">
      <c r="B10" s="109" t="s">
        <v>73</v>
      </c>
      <c r="C10" s="101" t="s">
        <v>9</v>
      </c>
      <c r="D10" s="124">
        <v>18</v>
      </c>
      <c r="E10" s="213">
        <v>2700</v>
      </c>
      <c r="F10" s="153">
        <v>48600</v>
      </c>
      <c r="G10" s="157"/>
      <c r="H10" s="91">
        <v>41400</v>
      </c>
      <c r="I10" s="238">
        <f t="shared" ref="I10:I45" si="0">F10-H10</f>
        <v>7200</v>
      </c>
      <c r="J10" s="4"/>
    </row>
    <row r="11" spans="1:10" x14ac:dyDescent="0.2">
      <c r="B11" s="109" t="s">
        <v>74</v>
      </c>
      <c r="C11" s="102" t="s">
        <v>10</v>
      </c>
      <c r="D11" s="124">
        <v>31</v>
      </c>
      <c r="E11" s="212">
        <v>2700</v>
      </c>
      <c r="F11" s="153">
        <v>83700</v>
      </c>
      <c r="G11" s="157"/>
      <c r="H11" s="91">
        <v>73600</v>
      </c>
      <c r="I11" s="238">
        <f t="shared" si="0"/>
        <v>10100</v>
      </c>
      <c r="J11" s="4"/>
    </row>
    <row r="12" spans="1:10" x14ac:dyDescent="0.2">
      <c r="B12" s="109" t="s">
        <v>75</v>
      </c>
      <c r="C12" s="102" t="s">
        <v>11</v>
      </c>
      <c r="D12" s="123">
        <v>18</v>
      </c>
      <c r="E12" s="214">
        <v>2775</v>
      </c>
      <c r="F12" s="153">
        <v>49950</v>
      </c>
      <c r="G12" s="157"/>
      <c r="H12" s="91">
        <v>55200</v>
      </c>
      <c r="I12" s="238">
        <f t="shared" si="0"/>
        <v>-5250</v>
      </c>
      <c r="J12" s="4"/>
    </row>
    <row r="13" spans="1:10" x14ac:dyDescent="0.2">
      <c r="B13" s="109" t="s">
        <v>76</v>
      </c>
      <c r="C13" s="101" t="s">
        <v>12</v>
      </c>
      <c r="D13" s="123">
        <v>8</v>
      </c>
      <c r="E13" s="213">
        <v>2700</v>
      </c>
      <c r="F13" s="153">
        <v>21600</v>
      </c>
      <c r="G13" s="157"/>
      <c r="H13" s="91">
        <v>23000</v>
      </c>
      <c r="I13" s="238">
        <f t="shared" si="0"/>
        <v>-1400</v>
      </c>
      <c r="J13" s="4"/>
    </row>
    <row r="14" spans="1:10" x14ac:dyDescent="0.2">
      <c r="B14" s="109" t="s">
        <v>77</v>
      </c>
      <c r="C14" s="102" t="s">
        <v>13</v>
      </c>
      <c r="D14" s="123">
        <v>35</v>
      </c>
      <c r="E14" s="212">
        <v>2775</v>
      </c>
      <c r="F14" s="153">
        <v>97125</v>
      </c>
      <c r="G14" s="157"/>
      <c r="H14" s="91">
        <v>59800</v>
      </c>
      <c r="I14" s="238">
        <f t="shared" si="0"/>
        <v>37325</v>
      </c>
      <c r="J14" s="4"/>
    </row>
    <row r="15" spans="1:10" x14ac:dyDescent="0.2">
      <c r="B15" s="109" t="s">
        <v>71</v>
      </c>
      <c r="C15" s="100" t="s">
        <v>113</v>
      </c>
      <c r="D15" s="123">
        <v>12</v>
      </c>
      <c r="E15" s="214">
        <v>2700</v>
      </c>
      <c r="F15" s="153">
        <v>32400</v>
      </c>
      <c r="G15" s="157"/>
      <c r="H15" s="91">
        <v>59800</v>
      </c>
      <c r="I15" s="238">
        <f t="shared" si="0"/>
        <v>-27400</v>
      </c>
      <c r="J15" s="4"/>
    </row>
    <row r="16" spans="1:10" x14ac:dyDescent="0.2">
      <c r="B16" s="109" t="s">
        <v>78</v>
      </c>
      <c r="C16" s="100" t="s">
        <v>14</v>
      </c>
      <c r="D16" s="123">
        <v>6</v>
      </c>
      <c r="E16" s="213">
        <v>2700</v>
      </c>
      <c r="F16" s="153">
        <v>16200</v>
      </c>
      <c r="G16" s="157"/>
      <c r="H16" s="91">
        <v>20700</v>
      </c>
      <c r="I16" s="238">
        <f t="shared" si="0"/>
        <v>-4500</v>
      </c>
      <c r="J16" s="4"/>
    </row>
    <row r="17" spans="1:10" x14ac:dyDescent="0.2">
      <c r="B17" s="109" t="s">
        <v>79</v>
      </c>
      <c r="C17" s="102" t="s">
        <v>15</v>
      </c>
      <c r="D17" s="123">
        <v>16</v>
      </c>
      <c r="E17" s="212">
        <v>2700</v>
      </c>
      <c r="F17" s="153">
        <v>43200</v>
      </c>
      <c r="G17" s="157"/>
      <c r="H17" s="91">
        <v>64400</v>
      </c>
      <c r="I17" s="238">
        <f t="shared" si="0"/>
        <v>-21200</v>
      </c>
      <c r="J17" s="4"/>
    </row>
    <row r="18" spans="1:10" x14ac:dyDescent="0.2">
      <c r="B18" s="109" t="s">
        <v>80</v>
      </c>
      <c r="C18" s="102" t="s">
        <v>16</v>
      </c>
      <c r="D18" s="123">
        <v>35</v>
      </c>
      <c r="E18" s="214">
        <v>2700</v>
      </c>
      <c r="F18" s="153">
        <v>94500</v>
      </c>
      <c r="G18" s="157"/>
      <c r="H18" s="91">
        <v>140300</v>
      </c>
      <c r="I18" s="238">
        <f t="shared" si="0"/>
        <v>-45800</v>
      </c>
      <c r="J18" s="4"/>
    </row>
    <row r="19" spans="1:10" x14ac:dyDescent="0.2">
      <c r="B19" s="109" t="s">
        <v>81</v>
      </c>
      <c r="C19" s="101" t="s">
        <v>17</v>
      </c>
      <c r="D19" s="124">
        <v>4</v>
      </c>
      <c r="E19" s="213">
        <v>2700</v>
      </c>
      <c r="F19" s="153">
        <v>10800</v>
      </c>
      <c r="G19" s="157"/>
      <c r="H19" s="91">
        <v>18400</v>
      </c>
      <c r="I19" s="238">
        <f t="shared" si="0"/>
        <v>-7600</v>
      </c>
      <c r="J19" s="4"/>
    </row>
    <row r="20" spans="1:10" ht="13.5" thickBot="1" x14ac:dyDescent="0.25">
      <c r="A20" s="16"/>
      <c r="B20" s="110" t="s">
        <v>82</v>
      </c>
      <c r="C20" s="103" t="s">
        <v>18</v>
      </c>
      <c r="D20" s="125">
        <v>16</v>
      </c>
      <c r="E20" s="223">
        <v>2700</v>
      </c>
      <c r="F20" s="154">
        <v>43200</v>
      </c>
      <c r="G20" s="158"/>
      <c r="H20" s="92">
        <v>43700</v>
      </c>
      <c r="I20" s="239">
        <f t="shared" si="0"/>
        <v>-500</v>
      </c>
      <c r="J20" s="4"/>
    </row>
    <row r="21" spans="1:10" x14ac:dyDescent="0.2">
      <c r="A21" s="12" t="s">
        <v>2</v>
      </c>
      <c r="B21" s="111" t="s">
        <v>5</v>
      </c>
      <c r="C21" s="104" t="s">
        <v>19</v>
      </c>
      <c r="D21" s="126">
        <v>7</v>
      </c>
      <c r="E21" s="216">
        <v>2700</v>
      </c>
      <c r="F21" s="152">
        <v>18900</v>
      </c>
      <c r="G21" s="156"/>
      <c r="H21" s="90">
        <v>41400</v>
      </c>
      <c r="I21" s="260">
        <f t="shared" si="0"/>
        <v>-22500</v>
      </c>
      <c r="J21" s="4"/>
    </row>
    <row r="22" spans="1:10" x14ac:dyDescent="0.2">
      <c r="B22" s="112" t="s">
        <v>83</v>
      </c>
      <c r="C22" s="102" t="s">
        <v>20</v>
      </c>
      <c r="D22" s="123">
        <v>35</v>
      </c>
      <c r="E22" s="213">
        <v>2700</v>
      </c>
      <c r="F22" s="153">
        <v>94500</v>
      </c>
      <c r="G22" s="157"/>
      <c r="H22" s="91">
        <v>82800</v>
      </c>
      <c r="I22" s="238">
        <f t="shared" si="0"/>
        <v>11700</v>
      </c>
      <c r="J22" s="4"/>
    </row>
    <row r="23" spans="1:10" x14ac:dyDescent="0.2">
      <c r="B23" s="112" t="s">
        <v>84</v>
      </c>
      <c r="C23" s="105" t="s">
        <v>21</v>
      </c>
      <c r="D23" s="123">
        <v>30</v>
      </c>
      <c r="E23" s="212">
        <v>2700</v>
      </c>
      <c r="F23" s="153">
        <v>81000</v>
      </c>
      <c r="G23" s="157"/>
      <c r="H23" s="91">
        <v>69000</v>
      </c>
      <c r="I23" s="238">
        <f t="shared" si="0"/>
        <v>12000</v>
      </c>
      <c r="J23" s="4"/>
    </row>
    <row r="24" spans="1:10" x14ac:dyDescent="0.2">
      <c r="B24" s="112" t="s">
        <v>85</v>
      </c>
      <c r="C24" s="102" t="s">
        <v>22</v>
      </c>
      <c r="D24" s="123">
        <v>35</v>
      </c>
      <c r="E24" s="214">
        <v>2700</v>
      </c>
      <c r="F24" s="153">
        <v>94500</v>
      </c>
      <c r="G24" s="157"/>
      <c r="H24" s="91">
        <v>62100</v>
      </c>
      <c r="I24" s="238">
        <f t="shared" si="0"/>
        <v>32400</v>
      </c>
      <c r="J24" s="4"/>
    </row>
    <row r="25" spans="1:10" s="4" customFormat="1" x14ac:dyDescent="0.2">
      <c r="B25" s="113" t="s">
        <v>86</v>
      </c>
      <c r="C25" s="102" t="s">
        <v>114</v>
      </c>
      <c r="D25" s="123">
        <v>5</v>
      </c>
      <c r="E25" s="213">
        <v>2700</v>
      </c>
      <c r="F25" s="153">
        <v>13500</v>
      </c>
      <c r="G25" s="157"/>
      <c r="H25" s="91">
        <v>6900</v>
      </c>
      <c r="I25" s="238">
        <f t="shared" si="0"/>
        <v>6600</v>
      </c>
    </row>
    <row r="26" spans="1:10" x14ac:dyDescent="0.2">
      <c r="B26" s="112" t="s">
        <v>87</v>
      </c>
      <c r="C26" s="102" t="s">
        <v>23</v>
      </c>
      <c r="D26" s="123">
        <v>25</v>
      </c>
      <c r="E26" s="212">
        <v>2700</v>
      </c>
      <c r="F26" s="153">
        <v>67500</v>
      </c>
      <c r="G26" s="157"/>
      <c r="H26" s="91">
        <v>64400</v>
      </c>
      <c r="I26" s="238">
        <f t="shared" si="0"/>
        <v>3100</v>
      </c>
      <c r="J26" s="4"/>
    </row>
    <row r="27" spans="1:10" x14ac:dyDescent="0.2">
      <c r="B27" s="112" t="s">
        <v>88</v>
      </c>
      <c r="C27" s="105" t="s">
        <v>24</v>
      </c>
      <c r="D27" s="123">
        <v>60</v>
      </c>
      <c r="E27" s="214">
        <v>2700</v>
      </c>
      <c r="F27" s="153">
        <v>162000</v>
      </c>
      <c r="G27" s="157"/>
      <c r="H27" s="91">
        <v>149500</v>
      </c>
      <c r="I27" s="238">
        <f t="shared" si="0"/>
        <v>12500</v>
      </c>
      <c r="J27" s="4"/>
    </row>
    <row r="28" spans="1:10" x14ac:dyDescent="0.2">
      <c r="B28" s="112" t="s">
        <v>89</v>
      </c>
      <c r="C28" s="102" t="s">
        <v>25</v>
      </c>
      <c r="D28" s="123">
        <v>15</v>
      </c>
      <c r="E28" s="213">
        <v>2775</v>
      </c>
      <c r="F28" s="153">
        <v>41625</v>
      </c>
      <c r="G28" s="157"/>
      <c r="H28" s="91">
        <v>39100</v>
      </c>
      <c r="I28" s="238">
        <f t="shared" si="0"/>
        <v>2525</v>
      </c>
      <c r="J28" s="4"/>
    </row>
    <row r="29" spans="1:10" x14ac:dyDescent="0.2">
      <c r="B29" s="114" t="s">
        <v>90</v>
      </c>
      <c r="C29" s="100" t="s">
        <v>26</v>
      </c>
      <c r="D29" s="123">
        <v>21</v>
      </c>
      <c r="E29" s="212">
        <v>2700</v>
      </c>
      <c r="F29" s="153">
        <v>56700</v>
      </c>
      <c r="G29" s="157"/>
      <c r="H29" s="91">
        <v>57500</v>
      </c>
      <c r="I29" s="238">
        <f t="shared" si="0"/>
        <v>-800</v>
      </c>
      <c r="J29" s="4"/>
    </row>
    <row r="30" spans="1:10" x14ac:dyDescent="0.2">
      <c r="B30" s="114" t="s">
        <v>91</v>
      </c>
      <c r="C30" s="102" t="s">
        <v>27</v>
      </c>
      <c r="D30" s="123">
        <v>32</v>
      </c>
      <c r="E30" s="214">
        <v>2700</v>
      </c>
      <c r="F30" s="153">
        <v>86400</v>
      </c>
      <c r="G30" s="157"/>
      <c r="H30" s="91">
        <v>124200</v>
      </c>
      <c r="I30" s="238">
        <f t="shared" si="0"/>
        <v>-37800</v>
      </c>
      <c r="J30" s="4"/>
    </row>
    <row r="31" spans="1:10" x14ac:dyDescent="0.2">
      <c r="B31" s="114" t="s">
        <v>92</v>
      </c>
      <c r="C31" s="102" t="s">
        <v>28</v>
      </c>
      <c r="D31" s="127">
        <v>25</v>
      </c>
      <c r="E31" s="213">
        <v>2775</v>
      </c>
      <c r="F31" s="153">
        <v>69375</v>
      </c>
      <c r="G31" s="157"/>
      <c r="H31" s="91">
        <v>108100</v>
      </c>
      <c r="I31" s="238">
        <f t="shared" si="0"/>
        <v>-38725</v>
      </c>
      <c r="J31" s="4"/>
    </row>
    <row r="32" spans="1:10" x14ac:dyDescent="0.2">
      <c r="B32" s="114" t="s">
        <v>93</v>
      </c>
      <c r="C32" s="102" t="s">
        <v>29</v>
      </c>
      <c r="D32" s="123">
        <v>25</v>
      </c>
      <c r="E32" s="212">
        <v>2700</v>
      </c>
      <c r="F32" s="153">
        <v>67500</v>
      </c>
      <c r="G32" s="157"/>
      <c r="H32" s="91">
        <v>119600</v>
      </c>
      <c r="I32" s="238">
        <f t="shared" si="0"/>
        <v>-52100</v>
      </c>
      <c r="J32" s="4"/>
    </row>
    <row r="33" spans="1:13" x14ac:dyDescent="0.2">
      <c r="B33" s="114" t="s">
        <v>94</v>
      </c>
      <c r="C33" s="100" t="s">
        <v>30</v>
      </c>
      <c r="D33" s="123">
        <v>43</v>
      </c>
      <c r="E33" s="214">
        <v>2700</v>
      </c>
      <c r="F33" s="153">
        <v>116100</v>
      </c>
      <c r="G33" s="157"/>
      <c r="H33" s="91">
        <v>119600</v>
      </c>
      <c r="I33" s="238">
        <f t="shared" si="0"/>
        <v>-3500</v>
      </c>
      <c r="J33" s="4"/>
    </row>
    <row r="34" spans="1:13" x14ac:dyDescent="0.2">
      <c r="B34" s="114" t="s">
        <v>95</v>
      </c>
      <c r="C34" s="102" t="s">
        <v>31</v>
      </c>
      <c r="D34" s="123">
        <v>28</v>
      </c>
      <c r="E34" s="213">
        <v>2775</v>
      </c>
      <c r="F34" s="153">
        <v>77700</v>
      </c>
      <c r="G34" s="157"/>
      <c r="H34" s="91">
        <v>71300</v>
      </c>
      <c r="I34" s="238">
        <f t="shared" si="0"/>
        <v>6400</v>
      </c>
      <c r="J34" s="4"/>
    </row>
    <row r="35" spans="1:13" x14ac:dyDescent="0.2">
      <c r="B35" s="115" t="s">
        <v>96</v>
      </c>
      <c r="C35" s="102" t="s">
        <v>32</v>
      </c>
      <c r="D35" s="124">
        <v>0</v>
      </c>
      <c r="E35" s="212">
        <v>2700</v>
      </c>
      <c r="F35" s="153">
        <v>0</v>
      </c>
      <c r="G35" s="157"/>
      <c r="H35" s="91">
        <v>0</v>
      </c>
      <c r="I35" s="260">
        <v>0</v>
      </c>
      <c r="J35" s="4"/>
    </row>
    <row r="36" spans="1:13" x14ac:dyDescent="0.2">
      <c r="B36" s="114" t="s">
        <v>97</v>
      </c>
      <c r="C36" s="102" t="s">
        <v>33</v>
      </c>
      <c r="D36" s="123">
        <v>26</v>
      </c>
      <c r="E36" s="214">
        <v>2700</v>
      </c>
      <c r="F36" s="153">
        <v>70200</v>
      </c>
      <c r="G36" s="157"/>
      <c r="H36" s="91">
        <v>66700</v>
      </c>
      <c r="I36" s="238">
        <f t="shared" si="0"/>
        <v>3500</v>
      </c>
      <c r="J36" s="4"/>
    </row>
    <row r="37" spans="1:13" x14ac:dyDescent="0.2">
      <c r="B37" s="114" t="s">
        <v>98</v>
      </c>
      <c r="C37" s="102" t="s">
        <v>34</v>
      </c>
      <c r="D37" s="123">
        <v>30</v>
      </c>
      <c r="E37" s="213">
        <v>2700</v>
      </c>
      <c r="F37" s="153">
        <v>81000</v>
      </c>
      <c r="G37" s="157"/>
      <c r="H37" s="91">
        <v>124200</v>
      </c>
      <c r="I37" s="238">
        <f t="shared" si="0"/>
        <v>-43200</v>
      </c>
      <c r="J37" s="4"/>
    </row>
    <row r="38" spans="1:13" x14ac:dyDescent="0.2">
      <c r="B38" s="114" t="s">
        <v>99</v>
      </c>
      <c r="C38" s="102" t="s">
        <v>35</v>
      </c>
      <c r="D38" s="123">
        <v>30</v>
      </c>
      <c r="E38" s="212">
        <v>2700</v>
      </c>
      <c r="F38" s="153">
        <v>81000</v>
      </c>
      <c r="G38" s="157"/>
      <c r="H38" s="91">
        <v>59800</v>
      </c>
      <c r="I38" s="238">
        <f t="shared" si="0"/>
        <v>21200</v>
      </c>
      <c r="J38" s="4"/>
    </row>
    <row r="39" spans="1:13" x14ac:dyDescent="0.2">
      <c r="B39" s="112" t="s">
        <v>100</v>
      </c>
      <c r="C39" s="102" t="s">
        <v>36</v>
      </c>
      <c r="D39" s="123">
        <v>11</v>
      </c>
      <c r="E39" s="214">
        <v>2700</v>
      </c>
      <c r="F39" s="153">
        <v>29700</v>
      </c>
      <c r="G39" s="157"/>
      <c r="H39" s="91">
        <v>25300</v>
      </c>
      <c r="I39" s="238">
        <f t="shared" si="0"/>
        <v>4400</v>
      </c>
      <c r="J39" s="4"/>
    </row>
    <row r="40" spans="1:13" x14ac:dyDescent="0.2">
      <c r="B40" s="114" t="s">
        <v>101</v>
      </c>
      <c r="C40" s="102" t="s">
        <v>37</v>
      </c>
      <c r="D40" s="123">
        <v>42</v>
      </c>
      <c r="E40" s="213">
        <v>2700</v>
      </c>
      <c r="F40" s="153">
        <v>113400</v>
      </c>
      <c r="G40" s="157"/>
      <c r="H40" s="91">
        <v>121900</v>
      </c>
      <c r="I40" s="238">
        <f t="shared" si="0"/>
        <v>-8500</v>
      </c>
      <c r="J40" s="4"/>
    </row>
    <row r="41" spans="1:13" x14ac:dyDescent="0.2">
      <c r="B41" s="114" t="s">
        <v>102</v>
      </c>
      <c r="C41" s="102" t="s">
        <v>38</v>
      </c>
      <c r="D41" s="127">
        <v>38</v>
      </c>
      <c r="E41" s="212">
        <v>2700</v>
      </c>
      <c r="F41" s="153">
        <v>102600</v>
      </c>
      <c r="G41" s="157"/>
      <c r="H41" s="91">
        <v>75900</v>
      </c>
      <c r="I41" s="238">
        <f t="shared" si="0"/>
        <v>26700</v>
      </c>
      <c r="J41" s="4"/>
    </row>
    <row r="42" spans="1:13" x14ac:dyDescent="0.2">
      <c r="A42" s="30"/>
      <c r="B42" s="114" t="s">
        <v>103</v>
      </c>
      <c r="C42" s="102" t="s">
        <v>39</v>
      </c>
      <c r="D42" s="124">
        <v>8</v>
      </c>
      <c r="E42" s="214">
        <v>2700</v>
      </c>
      <c r="F42" s="153">
        <v>21600</v>
      </c>
      <c r="G42" s="157"/>
      <c r="H42" s="91">
        <v>23000</v>
      </c>
      <c r="I42" s="238">
        <f t="shared" si="0"/>
        <v>-1400</v>
      </c>
      <c r="K42" s="26"/>
      <c r="M42" s="4"/>
    </row>
    <row r="43" spans="1:13" x14ac:dyDescent="0.2">
      <c r="B43" s="112" t="s">
        <v>104</v>
      </c>
      <c r="C43" s="102" t="s">
        <v>40</v>
      </c>
      <c r="D43" s="123">
        <v>11</v>
      </c>
      <c r="E43" s="213">
        <v>2700</v>
      </c>
      <c r="F43" s="153">
        <v>29700</v>
      </c>
      <c r="G43" s="157"/>
      <c r="H43" s="91">
        <v>25300</v>
      </c>
      <c r="I43" s="238">
        <f>F43-H43</f>
        <v>4400</v>
      </c>
      <c r="J43" s="4"/>
    </row>
    <row r="44" spans="1:13" ht="13.5" thickBot="1" x14ac:dyDescent="0.25">
      <c r="A44" s="16"/>
      <c r="B44" s="116" t="s">
        <v>105</v>
      </c>
      <c r="C44" s="106" t="s">
        <v>41</v>
      </c>
      <c r="D44" s="128">
        <v>15</v>
      </c>
      <c r="E44" s="212">
        <v>2700</v>
      </c>
      <c r="F44" s="154">
        <v>40500</v>
      </c>
      <c r="G44" s="158"/>
      <c r="H44" s="92">
        <v>57500</v>
      </c>
      <c r="I44" s="261">
        <f t="shared" si="0"/>
        <v>-17000</v>
      </c>
    </row>
    <row r="45" spans="1:13" s="26" customFormat="1" ht="13.5" thickBot="1" x14ac:dyDescent="0.25">
      <c r="B45" s="18"/>
      <c r="C45" s="51" t="s">
        <v>0</v>
      </c>
      <c r="D45" s="55">
        <f>SUM(D8:D44)</f>
        <v>862</v>
      </c>
      <c r="E45" s="218"/>
      <c r="F45" s="53">
        <f>SUM(F8:F44)</f>
        <v>2336475</v>
      </c>
      <c r="G45" s="95"/>
      <c r="H45" s="58">
        <f>SUM(H8:H44)</f>
        <v>2479400</v>
      </c>
      <c r="I45" s="240">
        <f t="shared" si="0"/>
        <v>-142925</v>
      </c>
    </row>
  </sheetData>
  <mergeCells count="1">
    <mergeCell ref="A4:B4"/>
  </mergeCells>
  <phoneticPr fontId="0" type="noConversion"/>
  <pageMargins left="0.25" right="0.25" top="0.75" bottom="0.75" header="0.3" footer="0.3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topLeftCell="A10" zoomScaleNormal="100" workbookViewId="0">
      <selection activeCell="C46" sqref="C46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8.42578125" bestFit="1" customWidth="1"/>
    <col min="4" max="4" width="9.5703125" style="26" bestFit="1" customWidth="1"/>
    <col min="5" max="5" width="9.42578125" style="3" customWidth="1"/>
    <col min="6" max="6" width="11.28515625" customWidth="1"/>
    <col min="7" max="7" width="6.85546875" customWidth="1"/>
    <col min="8" max="8" width="11.42578125" style="19" customWidth="1"/>
    <col min="9" max="9" width="10.7109375" style="8" customWidth="1"/>
    <col min="10" max="10" width="5.5703125" customWidth="1"/>
    <col min="11" max="11" width="9.140625" style="4"/>
  </cols>
  <sheetData>
    <row r="1" spans="1:12" s="1" customFormat="1" ht="15.75" x14ac:dyDescent="0.25">
      <c r="A1" s="1" t="s">
        <v>150</v>
      </c>
      <c r="E1" s="38"/>
      <c r="F1" s="10" t="s">
        <v>6</v>
      </c>
      <c r="H1" s="32"/>
      <c r="I1" s="23"/>
      <c r="K1" s="23"/>
    </row>
    <row r="2" spans="1:12" s="1" customFormat="1" ht="15.75" x14ac:dyDescent="0.25">
      <c r="A2" s="1" t="s">
        <v>136</v>
      </c>
      <c r="E2" s="38"/>
      <c r="F2" s="20"/>
      <c r="G2" s="23"/>
      <c r="H2" s="33"/>
      <c r="I2" s="255"/>
      <c r="K2" s="23"/>
    </row>
    <row r="3" spans="1:12" s="1" customFormat="1" ht="15.75" x14ac:dyDescent="0.25">
      <c r="E3" s="38"/>
      <c r="F3" s="256" t="s">
        <v>152</v>
      </c>
      <c r="G3" s="118"/>
      <c r="H3" s="262"/>
      <c r="I3" s="257"/>
      <c r="K3" s="23"/>
    </row>
    <row r="4" spans="1:12" s="1" customFormat="1" ht="15.75" x14ac:dyDescent="0.25">
      <c r="A4" s="285"/>
      <c r="B4" s="286"/>
      <c r="C4" s="21"/>
      <c r="D4" s="21"/>
      <c r="E4" s="39"/>
      <c r="F4" s="258"/>
      <c r="G4" s="252" t="s">
        <v>153</v>
      </c>
      <c r="H4" s="263"/>
      <c r="I4" s="264"/>
      <c r="K4" s="23"/>
    </row>
    <row r="5" spans="1:12" s="1" customFormat="1" ht="15.75" x14ac:dyDescent="0.25">
      <c r="A5" s="45"/>
      <c r="B5" s="46"/>
      <c r="C5" s="45"/>
      <c r="D5" s="45"/>
      <c r="E5" s="39"/>
      <c r="F5" s="11"/>
      <c r="G5" s="11"/>
      <c r="H5" s="33"/>
      <c r="I5" s="255"/>
      <c r="K5" s="23"/>
    </row>
    <row r="6" spans="1:12" ht="13.5" thickBot="1" x14ac:dyDescent="0.25">
      <c r="C6" s="3"/>
      <c r="F6" s="3"/>
    </row>
    <row r="7" spans="1:12" ht="51.75" thickBot="1" x14ac:dyDescent="0.25">
      <c r="A7" s="97"/>
      <c r="B7" s="107" t="str">
        <f>SMT!B7</f>
        <v>OID</v>
      </c>
      <c r="C7" s="98" t="str">
        <f>SMT!C7</f>
        <v>Högskola</v>
      </c>
      <c r="D7" s="94" t="s">
        <v>142</v>
      </c>
      <c r="E7" s="61" t="s">
        <v>151</v>
      </c>
      <c r="F7" s="148" t="s">
        <v>146</v>
      </c>
      <c r="G7" s="155"/>
      <c r="H7" s="159" t="s">
        <v>132</v>
      </c>
      <c r="I7" s="60" t="s">
        <v>133</v>
      </c>
      <c r="J7" s="9"/>
    </row>
    <row r="8" spans="1:12" x14ac:dyDescent="0.2">
      <c r="A8" s="12" t="s">
        <v>1</v>
      </c>
      <c r="B8" s="119" t="s">
        <v>4</v>
      </c>
      <c r="C8" s="99" t="s">
        <v>7</v>
      </c>
      <c r="D8" s="122">
        <v>6</v>
      </c>
      <c r="E8" s="201">
        <v>1210</v>
      </c>
      <c r="F8" s="152">
        <v>7260</v>
      </c>
      <c r="G8" s="156"/>
      <c r="H8" s="90">
        <v>7960</v>
      </c>
      <c r="I8" s="238">
        <f>F8-H8</f>
        <v>-700</v>
      </c>
      <c r="J8" s="9"/>
      <c r="L8" s="34"/>
    </row>
    <row r="9" spans="1:12" x14ac:dyDescent="0.2">
      <c r="B9" s="109" t="s">
        <v>72</v>
      </c>
      <c r="C9" s="101" t="s">
        <v>8</v>
      </c>
      <c r="D9" s="123">
        <v>32</v>
      </c>
      <c r="E9" s="202">
        <v>1210</v>
      </c>
      <c r="F9" s="153">
        <v>38720</v>
      </c>
      <c r="G9" s="157"/>
      <c r="H9" s="91">
        <v>32835</v>
      </c>
      <c r="I9" s="238">
        <f>F9-H9</f>
        <v>5885</v>
      </c>
      <c r="L9" s="34"/>
    </row>
    <row r="10" spans="1:12" x14ac:dyDescent="0.2">
      <c r="B10" s="109" t="s">
        <v>73</v>
      </c>
      <c r="C10" s="101" t="s">
        <v>9</v>
      </c>
      <c r="D10" s="124">
        <v>19</v>
      </c>
      <c r="E10" s="202">
        <v>1210</v>
      </c>
      <c r="F10" s="153">
        <v>22990</v>
      </c>
      <c r="G10" s="157"/>
      <c r="H10" s="91">
        <v>16915</v>
      </c>
      <c r="I10" s="238">
        <f t="shared" ref="I10:I45" si="0">F10-H10</f>
        <v>6075</v>
      </c>
      <c r="L10" s="34"/>
    </row>
    <row r="11" spans="1:12" x14ac:dyDescent="0.2">
      <c r="B11" s="109" t="s">
        <v>74</v>
      </c>
      <c r="C11" s="102" t="s">
        <v>10</v>
      </c>
      <c r="D11" s="124">
        <v>21</v>
      </c>
      <c r="E11" s="201">
        <v>1210</v>
      </c>
      <c r="F11" s="153">
        <v>25410</v>
      </c>
      <c r="G11" s="157"/>
      <c r="H11" s="91">
        <v>28855</v>
      </c>
      <c r="I11" s="238">
        <f t="shared" si="0"/>
        <v>-3445</v>
      </c>
      <c r="L11" s="34"/>
    </row>
    <row r="12" spans="1:12" x14ac:dyDescent="0.2">
      <c r="B12" s="109" t="s">
        <v>75</v>
      </c>
      <c r="C12" s="102" t="s">
        <v>11</v>
      </c>
      <c r="D12" s="123">
        <v>6</v>
      </c>
      <c r="E12" s="202">
        <v>1420</v>
      </c>
      <c r="F12" s="153">
        <v>8520</v>
      </c>
      <c r="G12" s="157"/>
      <c r="H12" s="91">
        <v>12045</v>
      </c>
      <c r="I12" s="238">
        <f t="shared" si="0"/>
        <v>-3525</v>
      </c>
      <c r="L12" s="34"/>
    </row>
    <row r="13" spans="1:12" x14ac:dyDescent="0.2">
      <c r="B13" s="109" t="s">
        <v>76</v>
      </c>
      <c r="C13" s="101" t="s">
        <v>12</v>
      </c>
      <c r="D13" s="123">
        <v>9</v>
      </c>
      <c r="E13" s="202">
        <v>1210</v>
      </c>
      <c r="F13" s="153">
        <v>10890</v>
      </c>
      <c r="G13" s="157"/>
      <c r="H13" s="91">
        <v>10945</v>
      </c>
      <c r="I13" s="238">
        <f t="shared" si="0"/>
        <v>-55</v>
      </c>
      <c r="L13" s="34"/>
    </row>
    <row r="14" spans="1:12" x14ac:dyDescent="0.2">
      <c r="B14" s="109" t="s">
        <v>77</v>
      </c>
      <c r="C14" s="102" t="s">
        <v>13</v>
      </c>
      <c r="D14" s="123">
        <v>12</v>
      </c>
      <c r="E14" s="201">
        <v>1420</v>
      </c>
      <c r="F14" s="153">
        <v>17040</v>
      </c>
      <c r="G14" s="157"/>
      <c r="H14" s="91">
        <v>13140</v>
      </c>
      <c r="I14" s="238">
        <f t="shared" si="0"/>
        <v>3900</v>
      </c>
      <c r="L14" s="34"/>
    </row>
    <row r="15" spans="1:12" x14ac:dyDescent="0.2">
      <c r="B15" s="109" t="s">
        <v>71</v>
      </c>
      <c r="C15" s="100" t="s">
        <v>113</v>
      </c>
      <c r="D15" s="123">
        <v>2</v>
      </c>
      <c r="E15" s="202">
        <v>1210</v>
      </c>
      <c r="F15" s="153">
        <v>2420</v>
      </c>
      <c r="G15" s="157"/>
      <c r="H15" s="91">
        <v>2985</v>
      </c>
      <c r="I15" s="238">
        <f t="shared" si="0"/>
        <v>-565</v>
      </c>
      <c r="K15" s="6"/>
      <c r="L15" s="34"/>
    </row>
    <row r="16" spans="1:12" ht="15" x14ac:dyDescent="0.25">
      <c r="B16" s="109" t="s">
        <v>78</v>
      </c>
      <c r="C16" s="100" t="s">
        <v>14</v>
      </c>
      <c r="D16" s="123">
        <v>31</v>
      </c>
      <c r="E16" s="202">
        <v>1210</v>
      </c>
      <c r="F16" s="153">
        <v>37510</v>
      </c>
      <c r="G16" s="157"/>
      <c r="H16" s="91">
        <v>37810</v>
      </c>
      <c r="I16" s="238">
        <f t="shared" si="0"/>
        <v>-300</v>
      </c>
      <c r="L16" s="35"/>
    </row>
    <row r="17" spans="1:12" x14ac:dyDescent="0.2">
      <c r="B17" s="109" t="s">
        <v>79</v>
      </c>
      <c r="C17" s="102" t="s">
        <v>15</v>
      </c>
      <c r="D17" s="123">
        <v>11</v>
      </c>
      <c r="E17" s="201">
        <v>1210</v>
      </c>
      <c r="F17" s="153">
        <v>13310</v>
      </c>
      <c r="G17" s="157"/>
      <c r="H17" s="91">
        <v>24875</v>
      </c>
      <c r="I17" s="238">
        <f t="shared" si="0"/>
        <v>-11565</v>
      </c>
      <c r="L17" s="34"/>
    </row>
    <row r="18" spans="1:12" x14ac:dyDescent="0.2">
      <c r="B18" s="109" t="s">
        <v>80</v>
      </c>
      <c r="C18" s="102" t="s">
        <v>16</v>
      </c>
      <c r="D18" s="123">
        <v>15</v>
      </c>
      <c r="E18" s="202">
        <v>1210</v>
      </c>
      <c r="F18" s="153">
        <v>18150</v>
      </c>
      <c r="G18" s="157"/>
      <c r="H18" s="91">
        <v>18905</v>
      </c>
      <c r="I18" s="238">
        <f t="shared" si="0"/>
        <v>-755</v>
      </c>
      <c r="L18" s="34"/>
    </row>
    <row r="19" spans="1:12" x14ac:dyDescent="0.2">
      <c r="B19" s="109" t="s">
        <v>81</v>
      </c>
      <c r="C19" s="101" t="s">
        <v>17</v>
      </c>
      <c r="D19" s="124">
        <v>4</v>
      </c>
      <c r="E19" s="202">
        <v>1210</v>
      </c>
      <c r="F19" s="153">
        <v>4840</v>
      </c>
      <c r="G19" s="157"/>
      <c r="H19" s="91">
        <v>4975</v>
      </c>
      <c r="I19" s="238">
        <f t="shared" si="0"/>
        <v>-135</v>
      </c>
      <c r="L19" s="34"/>
    </row>
    <row r="20" spans="1:12" ht="13.5" thickBot="1" x14ac:dyDescent="0.25">
      <c r="A20" s="16"/>
      <c r="B20" s="110" t="s">
        <v>82</v>
      </c>
      <c r="C20" s="103" t="s">
        <v>18</v>
      </c>
      <c r="D20" s="125">
        <v>13</v>
      </c>
      <c r="E20" s="203">
        <v>1210</v>
      </c>
      <c r="F20" s="154">
        <v>15730</v>
      </c>
      <c r="G20" s="158"/>
      <c r="H20" s="92">
        <v>16915</v>
      </c>
      <c r="I20" s="239">
        <f t="shared" si="0"/>
        <v>-1185</v>
      </c>
      <c r="L20" s="34"/>
    </row>
    <row r="21" spans="1:12" x14ac:dyDescent="0.2">
      <c r="A21" s="12" t="s">
        <v>2</v>
      </c>
      <c r="B21" s="111" t="s">
        <v>5</v>
      </c>
      <c r="C21" s="104" t="s">
        <v>19</v>
      </c>
      <c r="D21" s="126">
        <v>16</v>
      </c>
      <c r="E21" s="201">
        <v>1210</v>
      </c>
      <c r="F21" s="152">
        <v>19360</v>
      </c>
      <c r="G21" s="156"/>
      <c r="H21" s="90">
        <v>13930</v>
      </c>
      <c r="I21" s="237">
        <f t="shared" si="0"/>
        <v>5430</v>
      </c>
      <c r="L21" s="34"/>
    </row>
    <row r="22" spans="1:12" x14ac:dyDescent="0.2">
      <c r="B22" s="112" t="s">
        <v>83</v>
      </c>
      <c r="C22" s="102" t="s">
        <v>20</v>
      </c>
      <c r="D22" s="123">
        <v>13</v>
      </c>
      <c r="E22" s="202">
        <v>1210</v>
      </c>
      <c r="F22" s="153">
        <v>15730</v>
      </c>
      <c r="G22" s="157"/>
      <c r="H22" s="91">
        <v>10945</v>
      </c>
      <c r="I22" s="238">
        <f t="shared" si="0"/>
        <v>4785</v>
      </c>
      <c r="L22" s="34"/>
    </row>
    <row r="23" spans="1:12" x14ac:dyDescent="0.2">
      <c r="B23" s="112" t="s">
        <v>84</v>
      </c>
      <c r="C23" s="105" t="s">
        <v>21</v>
      </c>
      <c r="D23" s="123">
        <v>24</v>
      </c>
      <c r="E23" s="201">
        <v>1210</v>
      </c>
      <c r="F23" s="153">
        <v>29040</v>
      </c>
      <c r="G23" s="157"/>
      <c r="H23" s="91">
        <v>24875</v>
      </c>
      <c r="I23" s="238">
        <f t="shared" si="0"/>
        <v>4165</v>
      </c>
      <c r="L23" s="34"/>
    </row>
    <row r="24" spans="1:12" x14ac:dyDescent="0.2">
      <c r="B24" s="112" t="s">
        <v>85</v>
      </c>
      <c r="C24" s="102" t="s">
        <v>22</v>
      </c>
      <c r="D24" s="123">
        <v>18</v>
      </c>
      <c r="E24" s="202">
        <v>1210</v>
      </c>
      <c r="F24" s="153">
        <v>21780</v>
      </c>
      <c r="G24" s="157"/>
      <c r="H24" s="91">
        <v>20895</v>
      </c>
      <c r="I24" s="238">
        <f t="shared" si="0"/>
        <v>885</v>
      </c>
      <c r="L24" s="34"/>
    </row>
    <row r="25" spans="1:12" s="4" customFormat="1" x14ac:dyDescent="0.2">
      <c r="B25" s="113" t="s">
        <v>86</v>
      </c>
      <c r="C25" s="102" t="s">
        <v>114</v>
      </c>
      <c r="D25" s="123">
        <v>4</v>
      </c>
      <c r="E25" s="202">
        <v>1210</v>
      </c>
      <c r="F25" s="153">
        <v>4840</v>
      </c>
      <c r="G25" s="157"/>
      <c r="H25" s="91">
        <v>1990</v>
      </c>
      <c r="I25" s="238">
        <f t="shared" si="0"/>
        <v>2850</v>
      </c>
      <c r="L25" s="36"/>
    </row>
    <row r="26" spans="1:12" x14ac:dyDescent="0.2">
      <c r="B26" s="112" t="s">
        <v>87</v>
      </c>
      <c r="C26" s="102" t="s">
        <v>23</v>
      </c>
      <c r="D26" s="123">
        <v>12</v>
      </c>
      <c r="E26" s="201">
        <v>1210</v>
      </c>
      <c r="F26" s="153">
        <v>14520</v>
      </c>
      <c r="G26" s="157"/>
      <c r="H26" s="91">
        <v>18905</v>
      </c>
      <c r="I26" s="238">
        <f t="shared" si="0"/>
        <v>-4385</v>
      </c>
      <c r="L26" s="34"/>
    </row>
    <row r="27" spans="1:12" x14ac:dyDescent="0.2">
      <c r="B27" s="112" t="s">
        <v>88</v>
      </c>
      <c r="C27" s="105" t="s">
        <v>24</v>
      </c>
      <c r="D27" s="123">
        <v>10</v>
      </c>
      <c r="E27" s="202">
        <v>1210</v>
      </c>
      <c r="F27" s="153">
        <v>12100</v>
      </c>
      <c r="G27" s="157"/>
      <c r="H27" s="91">
        <v>16915</v>
      </c>
      <c r="I27" s="238">
        <f t="shared" si="0"/>
        <v>-4815</v>
      </c>
      <c r="L27" s="34"/>
    </row>
    <row r="28" spans="1:12" x14ac:dyDescent="0.2">
      <c r="B28" s="112" t="s">
        <v>89</v>
      </c>
      <c r="C28" s="102" t="s">
        <v>25</v>
      </c>
      <c r="D28" s="123">
        <v>5</v>
      </c>
      <c r="E28" s="202">
        <v>1420</v>
      </c>
      <c r="F28" s="153">
        <v>7100</v>
      </c>
      <c r="G28" s="157"/>
      <c r="H28" s="91">
        <v>5475</v>
      </c>
      <c r="I28" s="238">
        <f t="shared" si="0"/>
        <v>1625</v>
      </c>
      <c r="L28" s="34"/>
    </row>
    <row r="29" spans="1:12" x14ac:dyDescent="0.2">
      <c r="B29" s="114" t="s">
        <v>90</v>
      </c>
      <c r="C29" s="100" t="s">
        <v>26</v>
      </c>
      <c r="D29" s="123">
        <v>13</v>
      </c>
      <c r="E29" s="201">
        <v>1210</v>
      </c>
      <c r="F29" s="153">
        <v>15730</v>
      </c>
      <c r="G29" s="157"/>
      <c r="H29" s="91">
        <v>11940</v>
      </c>
      <c r="I29" s="238">
        <f t="shared" si="0"/>
        <v>3790</v>
      </c>
      <c r="K29" s="29"/>
      <c r="L29" s="34"/>
    </row>
    <row r="30" spans="1:12" x14ac:dyDescent="0.2">
      <c r="B30" s="114" t="s">
        <v>91</v>
      </c>
      <c r="C30" s="102" t="s">
        <v>27</v>
      </c>
      <c r="D30" s="123">
        <v>35</v>
      </c>
      <c r="E30" s="202">
        <v>1210</v>
      </c>
      <c r="F30" s="153">
        <v>42350</v>
      </c>
      <c r="G30" s="157"/>
      <c r="H30" s="91">
        <v>79600</v>
      </c>
      <c r="I30" s="238">
        <f t="shared" si="0"/>
        <v>-37250</v>
      </c>
      <c r="L30" s="34"/>
    </row>
    <row r="31" spans="1:12" x14ac:dyDescent="0.2">
      <c r="B31" s="114" t="s">
        <v>92</v>
      </c>
      <c r="C31" s="102" t="s">
        <v>28</v>
      </c>
      <c r="D31" s="123">
        <v>18</v>
      </c>
      <c r="E31" s="202">
        <v>1420</v>
      </c>
      <c r="F31" s="153">
        <v>25560</v>
      </c>
      <c r="G31" s="157"/>
      <c r="H31" s="91">
        <v>21900</v>
      </c>
      <c r="I31" s="238">
        <f t="shared" si="0"/>
        <v>3660</v>
      </c>
      <c r="L31" s="34"/>
    </row>
    <row r="32" spans="1:12" x14ac:dyDescent="0.2">
      <c r="B32" s="114" t="s">
        <v>93</v>
      </c>
      <c r="C32" s="102" t="s">
        <v>29</v>
      </c>
      <c r="D32" s="123">
        <v>16</v>
      </c>
      <c r="E32" s="201">
        <v>1210</v>
      </c>
      <c r="F32" s="153">
        <v>19360</v>
      </c>
      <c r="G32" s="157"/>
      <c r="H32" s="91">
        <v>44775</v>
      </c>
      <c r="I32" s="238">
        <f t="shared" si="0"/>
        <v>-25415</v>
      </c>
      <c r="K32" s="29"/>
      <c r="L32" s="34"/>
    </row>
    <row r="33" spans="1:13" x14ac:dyDescent="0.2">
      <c r="B33" s="114" t="s">
        <v>94</v>
      </c>
      <c r="C33" s="100" t="s">
        <v>30</v>
      </c>
      <c r="D33" s="123">
        <v>45</v>
      </c>
      <c r="E33" s="202">
        <v>1210</v>
      </c>
      <c r="F33" s="153">
        <v>54450</v>
      </c>
      <c r="G33" s="157"/>
      <c r="H33" s="91">
        <v>42785</v>
      </c>
      <c r="I33" s="238">
        <f t="shared" si="0"/>
        <v>11665</v>
      </c>
      <c r="K33" s="29"/>
      <c r="L33" s="34"/>
    </row>
    <row r="34" spans="1:13" x14ac:dyDescent="0.2">
      <c r="B34" s="114" t="s">
        <v>95</v>
      </c>
      <c r="C34" s="102" t="s">
        <v>31</v>
      </c>
      <c r="D34" s="123">
        <v>21</v>
      </c>
      <c r="E34" s="202">
        <v>1420</v>
      </c>
      <c r="F34" s="153">
        <v>29820</v>
      </c>
      <c r="G34" s="157"/>
      <c r="H34" s="91">
        <v>32850</v>
      </c>
      <c r="I34" s="238">
        <f t="shared" si="0"/>
        <v>-3030</v>
      </c>
      <c r="K34" s="29"/>
      <c r="L34" s="34"/>
    </row>
    <row r="35" spans="1:13" x14ac:dyDescent="0.2">
      <c r="B35" s="115" t="s">
        <v>96</v>
      </c>
      <c r="C35" s="102" t="s">
        <v>32</v>
      </c>
      <c r="D35" s="123">
        <v>1</v>
      </c>
      <c r="E35" s="201">
        <v>1210</v>
      </c>
      <c r="F35" s="153">
        <v>1210</v>
      </c>
      <c r="G35" s="157"/>
      <c r="H35" s="91">
        <v>995</v>
      </c>
      <c r="I35" s="238">
        <f t="shared" si="0"/>
        <v>215</v>
      </c>
      <c r="K35" s="29"/>
      <c r="L35" s="34"/>
    </row>
    <row r="36" spans="1:13" x14ac:dyDescent="0.2">
      <c r="B36" s="114" t="s">
        <v>97</v>
      </c>
      <c r="C36" s="102" t="s">
        <v>33</v>
      </c>
      <c r="D36" s="123">
        <v>11</v>
      </c>
      <c r="E36" s="202">
        <v>1210</v>
      </c>
      <c r="F36" s="153">
        <v>13310</v>
      </c>
      <c r="G36" s="157"/>
      <c r="H36" s="91">
        <v>6965</v>
      </c>
      <c r="I36" s="238">
        <f t="shared" si="0"/>
        <v>6345</v>
      </c>
      <c r="K36" s="29"/>
      <c r="L36" s="34"/>
    </row>
    <row r="37" spans="1:13" x14ac:dyDescent="0.2">
      <c r="B37" s="114" t="s">
        <v>98</v>
      </c>
      <c r="C37" s="102" t="s">
        <v>34</v>
      </c>
      <c r="D37" s="123">
        <v>22</v>
      </c>
      <c r="E37" s="202">
        <v>1210</v>
      </c>
      <c r="F37" s="153">
        <v>26620</v>
      </c>
      <c r="G37" s="157"/>
      <c r="H37" s="91">
        <v>15920</v>
      </c>
      <c r="I37" s="238">
        <f t="shared" si="0"/>
        <v>10700</v>
      </c>
      <c r="K37" s="29"/>
      <c r="L37" s="34"/>
    </row>
    <row r="38" spans="1:13" x14ac:dyDescent="0.2">
      <c r="B38" s="114" t="s">
        <v>99</v>
      </c>
      <c r="C38" s="102" t="s">
        <v>35</v>
      </c>
      <c r="D38" s="123">
        <v>25</v>
      </c>
      <c r="E38" s="201">
        <v>1210</v>
      </c>
      <c r="F38" s="153">
        <v>30250</v>
      </c>
      <c r="G38" s="157"/>
      <c r="H38" s="91">
        <v>25870</v>
      </c>
      <c r="I38" s="238">
        <f t="shared" si="0"/>
        <v>4380</v>
      </c>
      <c r="K38" s="29"/>
      <c r="L38" s="34"/>
    </row>
    <row r="39" spans="1:13" x14ac:dyDescent="0.2">
      <c r="B39" s="112" t="s">
        <v>100</v>
      </c>
      <c r="C39" s="102" t="s">
        <v>36</v>
      </c>
      <c r="D39" s="123">
        <v>5</v>
      </c>
      <c r="E39" s="202">
        <v>1210</v>
      </c>
      <c r="F39" s="153">
        <v>6050</v>
      </c>
      <c r="G39" s="157"/>
      <c r="H39" s="91">
        <v>12935</v>
      </c>
      <c r="I39" s="238">
        <f t="shared" si="0"/>
        <v>-6885</v>
      </c>
      <c r="L39" s="34"/>
    </row>
    <row r="40" spans="1:13" x14ac:dyDescent="0.2">
      <c r="B40" s="114" t="s">
        <v>101</v>
      </c>
      <c r="C40" s="102" t="s">
        <v>37</v>
      </c>
      <c r="D40" s="123">
        <v>20</v>
      </c>
      <c r="E40" s="202">
        <v>1210</v>
      </c>
      <c r="F40" s="153">
        <v>24200</v>
      </c>
      <c r="G40" s="157"/>
      <c r="H40" s="91">
        <v>49750</v>
      </c>
      <c r="I40" s="238">
        <f t="shared" si="0"/>
        <v>-25550</v>
      </c>
      <c r="K40" s="29"/>
      <c r="L40" s="34"/>
    </row>
    <row r="41" spans="1:13" x14ac:dyDescent="0.2">
      <c r="B41" s="114" t="s">
        <v>102</v>
      </c>
      <c r="C41" s="102" t="s">
        <v>38</v>
      </c>
      <c r="D41" s="124">
        <v>15</v>
      </c>
      <c r="E41" s="201">
        <v>1210</v>
      </c>
      <c r="F41" s="153">
        <v>18150</v>
      </c>
      <c r="G41" s="157"/>
      <c r="H41" s="91">
        <v>27860</v>
      </c>
      <c r="I41" s="238">
        <f t="shared" si="0"/>
        <v>-9710</v>
      </c>
      <c r="K41" s="29"/>
      <c r="L41" s="34"/>
      <c r="M41" s="26"/>
    </row>
    <row r="42" spans="1:13" x14ac:dyDescent="0.2">
      <c r="B42" s="114" t="s">
        <v>103</v>
      </c>
      <c r="C42" s="102" t="s">
        <v>39</v>
      </c>
      <c r="D42" s="127">
        <v>9</v>
      </c>
      <c r="E42" s="202">
        <v>1210</v>
      </c>
      <c r="F42" s="153">
        <v>10890</v>
      </c>
      <c r="G42" s="157"/>
      <c r="H42" s="91">
        <v>8955</v>
      </c>
      <c r="I42" s="238">
        <f t="shared" si="0"/>
        <v>1935</v>
      </c>
      <c r="K42" s="29"/>
      <c r="L42" s="34"/>
    </row>
    <row r="43" spans="1:13" x14ac:dyDescent="0.2">
      <c r="B43" s="112" t="s">
        <v>104</v>
      </c>
      <c r="C43" s="102" t="s">
        <v>40</v>
      </c>
      <c r="D43" s="123">
        <v>5</v>
      </c>
      <c r="E43" s="202">
        <v>1210</v>
      </c>
      <c r="F43" s="153">
        <v>6050</v>
      </c>
      <c r="G43" s="157"/>
      <c r="H43" s="91">
        <v>8955</v>
      </c>
      <c r="I43" s="238">
        <f>F43-H43</f>
        <v>-2905</v>
      </c>
      <c r="L43" s="34"/>
    </row>
    <row r="44" spans="1:13" ht="13.5" thickBot="1" x14ac:dyDescent="0.25">
      <c r="A44" s="16"/>
      <c r="B44" s="116" t="s">
        <v>105</v>
      </c>
      <c r="C44" s="106" t="s">
        <v>41</v>
      </c>
      <c r="D44" s="128">
        <v>11</v>
      </c>
      <c r="E44" s="201">
        <v>1210</v>
      </c>
      <c r="F44" s="154">
        <v>13310</v>
      </c>
      <c r="G44" s="158"/>
      <c r="H44" s="92">
        <v>13930</v>
      </c>
      <c r="I44" s="239">
        <f t="shared" si="0"/>
        <v>-620</v>
      </c>
      <c r="K44" s="29"/>
      <c r="L44" s="34"/>
    </row>
    <row r="45" spans="1:13" s="26" customFormat="1" ht="13.5" thickBot="1" x14ac:dyDescent="0.25">
      <c r="B45" s="18"/>
      <c r="C45" s="51" t="s">
        <v>134</v>
      </c>
      <c r="D45" s="55">
        <f>SUM(D8:D44)</f>
        <v>555</v>
      </c>
      <c r="E45" s="59"/>
      <c r="F45" s="53">
        <f>SUM(F8:F44)</f>
        <v>684570</v>
      </c>
      <c r="G45" s="80"/>
      <c r="H45" s="93">
        <f>SUM(H8:H44)</f>
        <v>749075</v>
      </c>
      <c r="I45" s="270">
        <f t="shared" si="0"/>
        <v>-64505</v>
      </c>
    </row>
  </sheetData>
  <mergeCells count="1">
    <mergeCell ref="A4:B4"/>
  </mergeCells>
  <phoneticPr fontId="0" type="noConversion"/>
  <pageMargins left="0.25" right="0.25" top="0.75" bottom="0.75" header="0.3" footer="0.3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topLeftCell="A8" workbookViewId="0">
      <selection activeCell="I8" sqref="I8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8.42578125" bestFit="1" customWidth="1"/>
    <col min="4" max="4" width="9.85546875" style="26" bestFit="1" customWidth="1"/>
    <col min="5" max="5" width="9" style="3" customWidth="1"/>
    <col min="6" max="6" width="11.7109375" customWidth="1"/>
    <col min="7" max="7" width="6.42578125" customWidth="1"/>
    <col min="8" max="8" width="11.42578125" style="19" customWidth="1"/>
    <col min="9" max="9" width="10.7109375" style="8" customWidth="1"/>
    <col min="10" max="10" width="5.5703125" customWidth="1"/>
    <col min="11" max="11" width="9.140625" style="4"/>
  </cols>
  <sheetData>
    <row r="1" spans="1:12" s="1" customFormat="1" ht="15.75" x14ac:dyDescent="0.25">
      <c r="A1" s="1" t="s">
        <v>154</v>
      </c>
      <c r="E1" s="38"/>
      <c r="F1" s="10" t="s">
        <v>6</v>
      </c>
      <c r="H1" s="32"/>
      <c r="K1" s="23"/>
    </row>
    <row r="2" spans="1:12" s="1" customFormat="1" ht="15.75" x14ac:dyDescent="0.25">
      <c r="A2" s="1" t="s">
        <v>136</v>
      </c>
      <c r="D2" s="2"/>
      <c r="E2" s="38"/>
      <c r="F2" s="23"/>
      <c r="G2" s="2"/>
      <c r="H2" s="32"/>
      <c r="I2" s="255"/>
      <c r="K2" s="23"/>
    </row>
    <row r="3" spans="1:12" s="1" customFormat="1" ht="15.75" x14ac:dyDescent="0.25">
      <c r="E3" s="38"/>
      <c r="F3" s="20"/>
      <c r="G3" s="23"/>
      <c r="H3" s="33"/>
      <c r="I3" s="255"/>
      <c r="K3" s="23"/>
    </row>
    <row r="4" spans="1:12" s="1" customFormat="1" ht="15.75" x14ac:dyDescent="0.25">
      <c r="A4" s="285"/>
      <c r="B4" s="286"/>
      <c r="C4" s="21"/>
      <c r="D4" s="21"/>
      <c r="E4" s="38"/>
      <c r="F4" s="256" t="s">
        <v>152</v>
      </c>
      <c r="G4" s="118"/>
      <c r="H4" s="262"/>
      <c r="I4" s="257"/>
      <c r="K4" s="23"/>
    </row>
    <row r="5" spans="1:12" s="1" customFormat="1" ht="15.75" x14ac:dyDescent="0.25">
      <c r="A5" s="45"/>
      <c r="B5" s="46"/>
      <c r="C5" s="45"/>
      <c r="D5" s="45"/>
      <c r="E5" s="39"/>
      <c r="F5" s="258"/>
      <c r="G5" s="252" t="s">
        <v>153</v>
      </c>
      <c r="H5" s="263"/>
      <c r="I5" s="264"/>
      <c r="K5" s="23"/>
    </row>
    <row r="6" spans="1:12" ht="15.75" thickBot="1" x14ac:dyDescent="0.25">
      <c r="C6" s="3"/>
      <c r="E6" s="39"/>
      <c r="F6" s="11"/>
      <c r="G6" s="11"/>
      <c r="H6" s="33"/>
      <c r="I6" s="255"/>
    </row>
    <row r="7" spans="1:12" ht="39" thickBot="1" x14ac:dyDescent="0.25">
      <c r="A7" s="54"/>
      <c r="B7" s="56" t="str">
        <f>STA!B7</f>
        <v>OID</v>
      </c>
      <c r="C7" s="89" t="str">
        <f>STA!C7</f>
        <v>Högskola</v>
      </c>
      <c r="D7" s="94" t="s">
        <v>155</v>
      </c>
      <c r="E7" s="61" t="s">
        <v>145</v>
      </c>
      <c r="F7" s="148" t="s">
        <v>146</v>
      </c>
      <c r="G7" s="160"/>
      <c r="H7" s="159" t="s">
        <v>132</v>
      </c>
      <c r="I7" s="60" t="s">
        <v>156</v>
      </c>
      <c r="J7" s="9"/>
    </row>
    <row r="8" spans="1:12" x14ac:dyDescent="0.2">
      <c r="A8" s="12" t="s">
        <v>1</v>
      </c>
      <c r="B8" s="119" t="s">
        <v>4</v>
      </c>
      <c r="C8" s="272" t="s">
        <v>122</v>
      </c>
      <c r="D8" s="122">
        <v>25</v>
      </c>
      <c r="E8" s="201">
        <v>1210</v>
      </c>
      <c r="F8" s="152">
        <v>30250</v>
      </c>
      <c r="G8" s="156"/>
      <c r="H8" s="90">
        <v>21890</v>
      </c>
      <c r="I8" s="238">
        <f>F8-H8</f>
        <v>8360</v>
      </c>
      <c r="J8" s="9"/>
      <c r="L8" s="34"/>
    </row>
    <row r="9" spans="1:12" x14ac:dyDescent="0.2">
      <c r="B9" s="109" t="s">
        <v>72</v>
      </c>
      <c r="C9" s="101" t="s">
        <v>8</v>
      </c>
      <c r="D9" s="124">
        <v>58</v>
      </c>
      <c r="E9" s="202">
        <v>1210</v>
      </c>
      <c r="F9" s="153">
        <v>70180</v>
      </c>
      <c r="G9" s="157"/>
      <c r="H9" s="91">
        <v>58705</v>
      </c>
      <c r="I9" s="238">
        <f t="shared" ref="I9:I13" si="0">F9-H9</f>
        <v>11475</v>
      </c>
      <c r="K9" s="6"/>
      <c r="L9" s="34"/>
    </row>
    <row r="10" spans="1:12" x14ac:dyDescent="0.2">
      <c r="B10" s="109" t="s">
        <v>73</v>
      </c>
      <c r="C10" s="101" t="s">
        <v>9</v>
      </c>
      <c r="D10" s="124">
        <v>62</v>
      </c>
      <c r="E10" s="202">
        <v>1210</v>
      </c>
      <c r="F10" s="153">
        <v>75020</v>
      </c>
      <c r="G10" s="157"/>
      <c r="H10" s="91">
        <v>50745</v>
      </c>
      <c r="I10" s="238">
        <f t="shared" si="0"/>
        <v>24275</v>
      </c>
      <c r="L10" s="34"/>
    </row>
    <row r="11" spans="1:12" x14ac:dyDescent="0.2">
      <c r="B11" s="109" t="s">
        <v>74</v>
      </c>
      <c r="C11" s="102" t="s">
        <v>10</v>
      </c>
      <c r="D11" s="123">
        <v>67</v>
      </c>
      <c r="E11" s="202">
        <v>1210</v>
      </c>
      <c r="F11" s="153">
        <v>81070</v>
      </c>
      <c r="G11" s="157"/>
      <c r="H11" s="91">
        <v>50745</v>
      </c>
      <c r="I11" s="238">
        <f t="shared" si="0"/>
        <v>30325</v>
      </c>
      <c r="L11" s="34"/>
    </row>
    <row r="12" spans="1:12" x14ac:dyDescent="0.2">
      <c r="B12" s="109" t="s">
        <v>75</v>
      </c>
      <c r="C12" s="102" t="s">
        <v>11</v>
      </c>
      <c r="D12" s="123">
        <v>29</v>
      </c>
      <c r="E12" s="202">
        <v>1420</v>
      </c>
      <c r="F12" s="153">
        <v>41180</v>
      </c>
      <c r="G12" s="157"/>
      <c r="H12" s="91">
        <v>39420</v>
      </c>
      <c r="I12" s="238">
        <f t="shared" si="0"/>
        <v>1760</v>
      </c>
      <c r="L12" s="34"/>
    </row>
    <row r="13" spans="1:12" x14ac:dyDescent="0.2">
      <c r="B13" s="109" t="s">
        <v>76</v>
      </c>
      <c r="C13" s="101" t="s">
        <v>12</v>
      </c>
      <c r="D13" s="123">
        <v>36</v>
      </c>
      <c r="E13" s="202">
        <v>1210</v>
      </c>
      <c r="F13" s="153">
        <v>43560</v>
      </c>
      <c r="G13" s="157"/>
      <c r="H13" s="91">
        <v>35820</v>
      </c>
      <c r="I13" s="238">
        <f t="shared" si="0"/>
        <v>7740</v>
      </c>
      <c r="L13" s="34"/>
    </row>
    <row r="14" spans="1:12" x14ac:dyDescent="0.2">
      <c r="B14" s="109" t="s">
        <v>77</v>
      </c>
      <c r="C14" s="102" t="s">
        <v>13</v>
      </c>
      <c r="D14" s="123">
        <v>23</v>
      </c>
      <c r="E14" s="202">
        <v>1420</v>
      </c>
      <c r="F14" s="153">
        <v>32660</v>
      </c>
      <c r="G14" s="157"/>
      <c r="H14" s="91">
        <v>24090</v>
      </c>
      <c r="I14" s="238">
        <f t="shared" ref="I14:I45" si="1">F14-H14</f>
        <v>8570</v>
      </c>
      <c r="L14" s="34"/>
    </row>
    <row r="15" spans="1:12" x14ac:dyDescent="0.2">
      <c r="B15" s="109" t="s">
        <v>71</v>
      </c>
      <c r="C15" s="100" t="s">
        <v>112</v>
      </c>
      <c r="D15" s="123">
        <v>11</v>
      </c>
      <c r="E15" s="202">
        <v>1210</v>
      </c>
      <c r="F15" s="153">
        <v>13310</v>
      </c>
      <c r="G15" s="157"/>
      <c r="H15" s="91">
        <v>10945</v>
      </c>
      <c r="I15" s="238">
        <f t="shared" si="1"/>
        <v>2365</v>
      </c>
      <c r="L15" s="34"/>
    </row>
    <row r="16" spans="1:12" ht="15" x14ac:dyDescent="0.25">
      <c r="B16" s="109" t="s">
        <v>78</v>
      </c>
      <c r="C16" s="100" t="s">
        <v>14</v>
      </c>
      <c r="D16" s="123">
        <v>20</v>
      </c>
      <c r="E16" s="202">
        <v>1210</v>
      </c>
      <c r="F16" s="153">
        <v>24200</v>
      </c>
      <c r="G16" s="157"/>
      <c r="H16" s="91">
        <v>12935</v>
      </c>
      <c r="I16" s="238">
        <f t="shared" si="1"/>
        <v>11265</v>
      </c>
      <c r="L16" s="35"/>
    </row>
    <row r="17" spans="1:12" x14ac:dyDescent="0.2">
      <c r="B17" s="109" t="s">
        <v>79</v>
      </c>
      <c r="C17" s="102" t="s">
        <v>15</v>
      </c>
      <c r="D17" s="123">
        <v>30</v>
      </c>
      <c r="E17" s="202">
        <v>1210</v>
      </c>
      <c r="F17" s="153">
        <v>36300</v>
      </c>
      <c r="G17" s="157"/>
      <c r="H17" s="91">
        <v>24875</v>
      </c>
      <c r="I17" s="238">
        <f t="shared" si="1"/>
        <v>11425</v>
      </c>
      <c r="L17" s="34"/>
    </row>
    <row r="18" spans="1:12" x14ac:dyDescent="0.2">
      <c r="B18" s="109" t="s">
        <v>80</v>
      </c>
      <c r="C18" s="102" t="s">
        <v>16</v>
      </c>
      <c r="D18" s="123">
        <v>28</v>
      </c>
      <c r="E18" s="202">
        <v>1210</v>
      </c>
      <c r="F18" s="153">
        <v>33880</v>
      </c>
      <c r="G18" s="157"/>
      <c r="H18" s="91">
        <v>25870</v>
      </c>
      <c r="I18" s="238">
        <f t="shared" si="1"/>
        <v>8010</v>
      </c>
      <c r="L18" s="34"/>
    </row>
    <row r="19" spans="1:12" x14ac:dyDescent="0.2">
      <c r="B19" s="109" t="s">
        <v>81</v>
      </c>
      <c r="C19" s="101" t="s">
        <v>17</v>
      </c>
      <c r="D19" s="124">
        <v>10</v>
      </c>
      <c r="E19" s="202">
        <v>1210</v>
      </c>
      <c r="F19" s="153">
        <v>12100</v>
      </c>
      <c r="G19" s="157"/>
      <c r="H19" s="91">
        <v>8955</v>
      </c>
      <c r="I19" s="238">
        <f t="shared" si="1"/>
        <v>3145</v>
      </c>
      <c r="L19" s="34"/>
    </row>
    <row r="20" spans="1:12" ht="13.5" thickBot="1" x14ac:dyDescent="0.25">
      <c r="A20" s="16"/>
      <c r="B20" s="110" t="s">
        <v>82</v>
      </c>
      <c r="C20" s="103" t="s">
        <v>18</v>
      </c>
      <c r="D20" s="125">
        <v>28</v>
      </c>
      <c r="E20" s="203">
        <v>1210</v>
      </c>
      <c r="F20" s="154">
        <v>33880</v>
      </c>
      <c r="G20" s="158"/>
      <c r="H20" s="92">
        <v>21890</v>
      </c>
      <c r="I20" s="239">
        <f t="shared" si="1"/>
        <v>11990</v>
      </c>
      <c r="L20" s="34"/>
    </row>
    <row r="21" spans="1:12" x14ac:dyDescent="0.2">
      <c r="A21" s="12" t="s">
        <v>2</v>
      </c>
      <c r="B21" s="111" t="s">
        <v>5</v>
      </c>
      <c r="C21" s="104" t="s">
        <v>19</v>
      </c>
      <c r="D21" s="126">
        <v>11</v>
      </c>
      <c r="E21" s="201">
        <v>1210</v>
      </c>
      <c r="F21" s="152">
        <v>13310</v>
      </c>
      <c r="G21" s="156"/>
      <c r="H21" s="90">
        <v>12935</v>
      </c>
      <c r="I21" s="237">
        <f t="shared" si="1"/>
        <v>375</v>
      </c>
      <c r="L21" s="34"/>
    </row>
    <row r="22" spans="1:12" x14ac:dyDescent="0.2">
      <c r="B22" s="112" t="s">
        <v>83</v>
      </c>
      <c r="C22" s="102" t="s">
        <v>20</v>
      </c>
      <c r="D22" s="123">
        <v>20</v>
      </c>
      <c r="E22" s="202">
        <v>1210</v>
      </c>
      <c r="F22" s="153">
        <v>24200</v>
      </c>
      <c r="G22" s="157"/>
      <c r="H22" s="91">
        <v>12935</v>
      </c>
      <c r="I22" s="238">
        <f t="shared" si="1"/>
        <v>11265</v>
      </c>
      <c r="L22" s="34"/>
    </row>
    <row r="23" spans="1:12" x14ac:dyDescent="0.2">
      <c r="B23" s="112" t="s">
        <v>84</v>
      </c>
      <c r="C23" s="105" t="s">
        <v>21</v>
      </c>
      <c r="D23" s="123">
        <v>41</v>
      </c>
      <c r="E23" s="202">
        <v>1210</v>
      </c>
      <c r="F23" s="153">
        <v>49610</v>
      </c>
      <c r="G23" s="157"/>
      <c r="H23" s="91">
        <v>34825</v>
      </c>
      <c r="I23" s="238">
        <f t="shared" si="1"/>
        <v>14785</v>
      </c>
      <c r="L23" s="34"/>
    </row>
    <row r="24" spans="1:12" x14ac:dyDescent="0.2">
      <c r="B24" s="112" t="s">
        <v>85</v>
      </c>
      <c r="C24" s="102" t="s">
        <v>22</v>
      </c>
      <c r="D24" s="123">
        <v>68</v>
      </c>
      <c r="E24" s="202">
        <v>1210</v>
      </c>
      <c r="F24" s="153">
        <v>82280</v>
      </c>
      <c r="G24" s="157"/>
      <c r="H24" s="91">
        <v>62685</v>
      </c>
      <c r="I24" s="238">
        <f t="shared" si="1"/>
        <v>19595</v>
      </c>
      <c r="L24" s="34"/>
    </row>
    <row r="25" spans="1:12" s="4" customFormat="1" x14ac:dyDescent="0.2">
      <c r="B25" s="113" t="s">
        <v>86</v>
      </c>
      <c r="C25" s="102" t="s">
        <v>114</v>
      </c>
      <c r="D25" s="123">
        <v>5</v>
      </c>
      <c r="E25" s="202">
        <v>1210</v>
      </c>
      <c r="F25" s="153">
        <v>6050</v>
      </c>
      <c r="G25" s="157"/>
      <c r="H25" s="91">
        <v>3980</v>
      </c>
      <c r="I25" s="238">
        <f t="shared" si="1"/>
        <v>2070</v>
      </c>
      <c r="L25" s="36"/>
    </row>
    <row r="26" spans="1:12" x14ac:dyDescent="0.2">
      <c r="B26" s="112" t="s">
        <v>87</v>
      </c>
      <c r="C26" s="102" t="s">
        <v>23</v>
      </c>
      <c r="D26" s="123">
        <v>32</v>
      </c>
      <c r="E26" s="202">
        <v>1210</v>
      </c>
      <c r="F26" s="153">
        <v>38720</v>
      </c>
      <c r="G26" s="157"/>
      <c r="H26" s="91">
        <v>42785</v>
      </c>
      <c r="I26" s="238">
        <f t="shared" si="1"/>
        <v>-4065</v>
      </c>
      <c r="L26" s="34"/>
    </row>
    <row r="27" spans="1:12" x14ac:dyDescent="0.2">
      <c r="B27" s="112" t="s">
        <v>88</v>
      </c>
      <c r="C27" s="105" t="s">
        <v>24</v>
      </c>
      <c r="D27" s="123">
        <v>18</v>
      </c>
      <c r="E27" s="202">
        <v>1210</v>
      </c>
      <c r="F27" s="153">
        <v>21780</v>
      </c>
      <c r="G27" s="157"/>
      <c r="H27" s="91">
        <v>24875</v>
      </c>
      <c r="I27" s="238">
        <f t="shared" si="1"/>
        <v>-3095</v>
      </c>
      <c r="L27" s="34"/>
    </row>
    <row r="28" spans="1:12" x14ac:dyDescent="0.2">
      <c r="B28" s="112" t="s">
        <v>89</v>
      </c>
      <c r="C28" s="102" t="s">
        <v>25</v>
      </c>
      <c r="D28" s="123">
        <v>4</v>
      </c>
      <c r="E28" s="202">
        <v>1420</v>
      </c>
      <c r="F28" s="153">
        <v>5680</v>
      </c>
      <c r="G28" s="157"/>
      <c r="H28" s="91">
        <v>6570</v>
      </c>
      <c r="I28" s="238">
        <f t="shared" si="1"/>
        <v>-890</v>
      </c>
      <c r="L28" s="34"/>
    </row>
    <row r="29" spans="1:12" x14ac:dyDescent="0.2">
      <c r="B29" s="114" t="s">
        <v>90</v>
      </c>
      <c r="C29" s="100" t="s">
        <v>26</v>
      </c>
      <c r="D29" s="123">
        <v>17</v>
      </c>
      <c r="E29" s="202">
        <v>1210</v>
      </c>
      <c r="F29" s="153">
        <v>20570</v>
      </c>
      <c r="G29" s="157"/>
      <c r="H29" s="91">
        <v>13930</v>
      </c>
      <c r="I29" s="238">
        <f t="shared" si="1"/>
        <v>6640</v>
      </c>
      <c r="K29" s="29"/>
      <c r="L29" s="34"/>
    </row>
    <row r="30" spans="1:12" x14ac:dyDescent="0.2">
      <c r="B30" s="114" t="s">
        <v>91</v>
      </c>
      <c r="C30" s="102" t="s">
        <v>27</v>
      </c>
      <c r="D30" s="123">
        <v>45</v>
      </c>
      <c r="E30" s="202">
        <v>1210</v>
      </c>
      <c r="F30" s="153">
        <v>54450</v>
      </c>
      <c r="G30" s="157"/>
      <c r="H30" s="91">
        <v>43780</v>
      </c>
      <c r="I30" s="238">
        <f t="shared" si="1"/>
        <v>10670</v>
      </c>
      <c r="L30" s="34"/>
    </row>
    <row r="31" spans="1:12" x14ac:dyDescent="0.2">
      <c r="B31" s="114" t="s">
        <v>92</v>
      </c>
      <c r="C31" s="102" t="s">
        <v>28</v>
      </c>
      <c r="D31" s="123">
        <v>25</v>
      </c>
      <c r="E31" s="202">
        <v>1420</v>
      </c>
      <c r="F31" s="153">
        <v>35500</v>
      </c>
      <c r="G31" s="157"/>
      <c r="H31" s="91">
        <v>37230</v>
      </c>
      <c r="I31" s="238">
        <f t="shared" si="1"/>
        <v>-1730</v>
      </c>
      <c r="L31" s="34"/>
    </row>
    <row r="32" spans="1:12" x14ac:dyDescent="0.2">
      <c r="B32" s="114" t="s">
        <v>93</v>
      </c>
      <c r="C32" s="102" t="s">
        <v>29</v>
      </c>
      <c r="D32" s="123">
        <v>42</v>
      </c>
      <c r="E32" s="202">
        <v>1210</v>
      </c>
      <c r="F32" s="153">
        <v>50820</v>
      </c>
      <c r="G32" s="157"/>
      <c r="H32" s="91">
        <v>48755</v>
      </c>
      <c r="I32" s="238">
        <f t="shared" si="1"/>
        <v>2065</v>
      </c>
      <c r="K32" s="29"/>
      <c r="L32" s="34"/>
    </row>
    <row r="33" spans="1:13" x14ac:dyDescent="0.2">
      <c r="B33" s="114" t="s">
        <v>94</v>
      </c>
      <c r="C33" s="100" t="s">
        <v>30</v>
      </c>
      <c r="D33" s="123">
        <v>48</v>
      </c>
      <c r="E33" s="202">
        <v>1210</v>
      </c>
      <c r="F33" s="153">
        <v>58080</v>
      </c>
      <c r="G33" s="157"/>
      <c r="H33" s="91">
        <v>38805</v>
      </c>
      <c r="I33" s="238">
        <f t="shared" si="1"/>
        <v>19275</v>
      </c>
      <c r="K33" s="29"/>
      <c r="L33" s="34"/>
    </row>
    <row r="34" spans="1:13" x14ac:dyDescent="0.2">
      <c r="B34" s="114" t="s">
        <v>95</v>
      </c>
      <c r="C34" s="102" t="s">
        <v>31</v>
      </c>
      <c r="D34" s="123">
        <v>10</v>
      </c>
      <c r="E34" s="202">
        <v>1420</v>
      </c>
      <c r="F34" s="153">
        <v>14200</v>
      </c>
      <c r="G34" s="157"/>
      <c r="H34" s="91">
        <v>16425</v>
      </c>
      <c r="I34" s="238">
        <f t="shared" si="1"/>
        <v>-2225</v>
      </c>
      <c r="K34" s="29"/>
      <c r="L34" s="34"/>
    </row>
    <row r="35" spans="1:13" x14ac:dyDescent="0.2">
      <c r="B35" s="115" t="s">
        <v>96</v>
      </c>
      <c r="C35" s="102" t="s">
        <v>32</v>
      </c>
      <c r="D35" s="123">
        <v>3</v>
      </c>
      <c r="E35" s="202">
        <v>1210</v>
      </c>
      <c r="F35" s="153">
        <v>3630</v>
      </c>
      <c r="G35" s="157"/>
      <c r="H35" s="91">
        <v>5970</v>
      </c>
      <c r="I35" s="238">
        <f t="shared" si="1"/>
        <v>-2340</v>
      </c>
      <c r="K35" s="29"/>
      <c r="L35" s="34"/>
    </row>
    <row r="36" spans="1:13" x14ac:dyDescent="0.2">
      <c r="B36" s="114" t="s">
        <v>97</v>
      </c>
      <c r="C36" s="102" t="s">
        <v>33</v>
      </c>
      <c r="D36" s="123">
        <v>23</v>
      </c>
      <c r="E36" s="202">
        <v>1210</v>
      </c>
      <c r="F36" s="153">
        <v>27830</v>
      </c>
      <c r="G36" s="157"/>
      <c r="H36" s="91">
        <v>11940</v>
      </c>
      <c r="I36" s="238">
        <f t="shared" si="1"/>
        <v>15890</v>
      </c>
      <c r="K36" s="29"/>
      <c r="L36" s="34"/>
    </row>
    <row r="37" spans="1:13" x14ac:dyDescent="0.2">
      <c r="B37" s="114" t="s">
        <v>98</v>
      </c>
      <c r="C37" s="102" t="s">
        <v>34</v>
      </c>
      <c r="D37" s="123">
        <v>27</v>
      </c>
      <c r="E37" s="202">
        <v>1210</v>
      </c>
      <c r="F37" s="153">
        <v>32670</v>
      </c>
      <c r="G37" s="157"/>
      <c r="H37" s="91">
        <v>28855</v>
      </c>
      <c r="I37" s="238">
        <f t="shared" si="1"/>
        <v>3815</v>
      </c>
      <c r="K37" s="29"/>
      <c r="L37" s="34"/>
    </row>
    <row r="38" spans="1:13" x14ac:dyDescent="0.2">
      <c r="B38" s="114" t="s">
        <v>99</v>
      </c>
      <c r="C38" s="102" t="s">
        <v>35</v>
      </c>
      <c r="D38" s="123">
        <v>23</v>
      </c>
      <c r="E38" s="202">
        <v>1210</v>
      </c>
      <c r="F38" s="153">
        <v>27830</v>
      </c>
      <c r="G38" s="157"/>
      <c r="H38" s="91">
        <v>25870</v>
      </c>
      <c r="I38" s="238">
        <f t="shared" si="1"/>
        <v>1960</v>
      </c>
      <c r="K38" s="29"/>
      <c r="L38" s="34"/>
    </row>
    <row r="39" spans="1:13" x14ac:dyDescent="0.2">
      <c r="B39" s="112" t="s">
        <v>100</v>
      </c>
      <c r="C39" s="102" t="s">
        <v>36</v>
      </c>
      <c r="D39" s="123">
        <v>6</v>
      </c>
      <c r="E39" s="202">
        <v>1210</v>
      </c>
      <c r="F39" s="153">
        <v>7260</v>
      </c>
      <c r="G39" s="157"/>
      <c r="H39" s="91">
        <v>9950</v>
      </c>
      <c r="I39" s="238">
        <f t="shared" si="1"/>
        <v>-2690</v>
      </c>
      <c r="L39" s="34"/>
    </row>
    <row r="40" spans="1:13" x14ac:dyDescent="0.2">
      <c r="B40" s="114" t="s">
        <v>101</v>
      </c>
      <c r="C40" s="102" t="s">
        <v>37</v>
      </c>
      <c r="D40" s="123">
        <v>30</v>
      </c>
      <c r="E40" s="202">
        <v>1210</v>
      </c>
      <c r="F40" s="153">
        <v>36300</v>
      </c>
      <c r="G40" s="157"/>
      <c r="H40" s="91">
        <v>70645</v>
      </c>
      <c r="I40" s="238">
        <f t="shared" si="1"/>
        <v>-34345</v>
      </c>
      <c r="K40" s="29"/>
      <c r="L40" s="34"/>
    </row>
    <row r="41" spans="1:13" x14ac:dyDescent="0.2">
      <c r="B41" s="114" t="s">
        <v>102</v>
      </c>
      <c r="C41" s="102" t="s">
        <v>38</v>
      </c>
      <c r="D41" s="124">
        <v>31</v>
      </c>
      <c r="E41" s="202">
        <v>1210</v>
      </c>
      <c r="F41" s="153">
        <v>37510</v>
      </c>
      <c r="G41" s="157"/>
      <c r="H41" s="91">
        <v>50745</v>
      </c>
      <c r="I41" s="238">
        <f t="shared" si="1"/>
        <v>-13235</v>
      </c>
      <c r="K41" s="29"/>
      <c r="L41" s="34"/>
      <c r="M41" s="26"/>
    </row>
    <row r="42" spans="1:13" x14ac:dyDescent="0.2">
      <c r="B42" s="114" t="s">
        <v>103</v>
      </c>
      <c r="C42" s="102" t="s">
        <v>39</v>
      </c>
      <c r="D42" s="127">
        <v>10</v>
      </c>
      <c r="E42" s="204">
        <v>1210</v>
      </c>
      <c r="F42" s="153">
        <v>12100</v>
      </c>
      <c r="G42" s="157"/>
      <c r="H42" s="91">
        <v>3980</v>
      </c>
      <c r="I42" s="238">
        <f t="shared" si="1"/>
        <v>8120</v>
      </c>
      <c r="K42" s="29"/>
      <c r="L42" s="34"/>
    </row>
    <row r="43" spans="1:13" x14ac:dyDescent="0.2">
      <c r="B43" s="112" t="s">
        <v>104</v>
      </c>
      <c r="C43" s="102" t="s">
        <v>40</v>
      </c>
      <c r="D43" s="123">
        <v>14</v>
      </c>
      <c r="E43" s="202">
        <v>1210</v>
      </c>
      <c r="F43" s="153">
        <v>16940</v>
      </c>
      <c r="G43" s="157"/>
      <c r="H43" s="91">
        <v>16915</v>
      </c>
      <c r="I43" s="238">
        <f t="shared" si="1"/>
        <v>25</v>
      </c>
      <c r="L43" s="34"/>
    </row>
    <row r="44" spans="1:13" ht="13.5" thickBot="1" x14ac:dyDescent="0.25">
      <c r="A44" s="16"/>
      <c r="B44" s="116" t="s">
        <v>105</v>
      </c>
      <c r="C44" s="106" t="s">
        <v>41</v>
      </c>
      <c r="D44" s="128">
        <v>9</v>
      </c>
      <c r="E44" s="205">
        <v>1210</v>
      </c>
      <c r="F44" s="154">
        <v>10890</v>
      </c>
      <c r="G44" s="158"/>
      <c r="H44" s="92">
        <v>17910</v>
      </c>
      <c r="I44" s="239">
        <f t="shared" si="1"/>
        <v>-7020</v>
      </c>
      <c r="K44" s="29"/>
      <c r="L44" s="34"/>
    </row>
    <row r="45" spans="1:13" s="26" customFormat="1" ht="13.5" thickBot="1" x14ac:dyDescent="0.25">
      <c r="B45" s="18"/>
      <c r="C45" s="51" t="s">
        <v>134</v>
      </c>
      <c r="D45" s="55">
        <f>SUM(D8:D44)</f>
        <v>989</v>
      </c>
      <c r="E45" s="59"/>
      <c r="F45" s="53">
        <f>SUM(F8:F44)</f>
        <v>1215800</v>
      </c>
      <c r="G45" s="80"/>
      <c r="H45" s="93">
        <f>SUM(H8:H44)</f>
        <v>1030180</v>
      </c>
      <c r="I45" s="240">
        <f t="shared" si="1"/>
        <v>185620</v>
      </c>
    </row>
  </sheetData>
  <mergeCells count="1">
    <mergeCell ref="A4:B4"/>
  </mergeCells>
  <phoneticPr fontId="0" type="noConversion"/>
  <pageMargins left="0.25" right="0.25" top="0.75" bottom="0.75" header="0.3" footer="0.3"/>
  <pageSetup paperSize="9"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7"/>
  <sheetViews>
    <sheetView topLeftCell="A19" zoomScale="130" zoomScaleNormal="130" workbookViewId="0">
      <selection activeCell="D45" sqref="D45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8.42578125" bestFit="1" customWidth="1"/>
    <col min="4" max="4" width="10.42578125" style="26" customWidth="1"/>
    <col min="5" max="10" width="10.42578125" style="26" hidden="1" customWidth="1"/>
    <col min="11" max="11" width="11.42578125" style="26" customWidth="1"/>
    <col min="12" max="12" width="9.28515625" customWidth="1"/>
    <col min="13" max="13" width="11.42578125" style="15" customWidth="1"/>
    <col min="14" max="14" width="10.7109375" style="8" customWidth="1"/>
    <col min="15" max="15" width="5.5703125" customWidth="1"/>
  </cols>
  <sheetData>
    <row r="1" spans="1:16" s="1" customFormat="1" ht="15.75" x14ac:dyDescent="0.25">
      <c r="A1" s="1" t="s">
        <v>157</v>
      </c>
      <c r="L1" s="10" t="s">
        <v>6</v>
      </c>
      <c r="M1" s="23"/>
      <c r="N1" s="23"/>
    </row>
    <row r="2" spans="1:16" s="1" customFormat="1" ht="16.5" thickBot="1" x14ac:dyDescent="0.3">
      <c r="A2" s="1" t="s">
        <v>136</v>
      </c>
      <c r="K2" s="20"/>
      <c r="L2" s="7"/>
    </row>
    <row r="3" spans="1:16" s="1" customFormat="1" ht="15.75" x14ac:dyDescent="0.25">
      <c r="D3" s="186" t="s">
        <v>126</v>
      </c>
      <c r="E3" s="208"/>
      <c r="F3" s="208"/>
      <c r="G3" s="208"/>
      <c r="H3" s="208"/>
      <c r="I3" s="208"/>
      <c r="J3" s="208"/>
      <c r="K3" s="187"/>
      <c r="L3" s="188"/>
    </row>
    <row r="4" spans="1:16" s="1" customFormat="1" ht="15.75" x14ac:dyDescent="0.25">
      <c r="A4" s="285"/>
      <c r="B4" s="286"/>
      <c r="C4" s="21"/>
      <c r="D4" s="189" t="s">
        <v>158</v>
      </c>
      <c r="E4" s="209"/>
      <c r="F4" s="209"/>
      <c r="G4" s="209"/>
      <c r="H4" s="209"/>
      <c r="I4" s="209"/>
      <c r="J4" s="209"/>
      <c r="K4" s="190"/>
      <c r="L4" s="191"/>
    </row>
    <row r="5" spans="1:16" s="1" customFormat="1" ht="16.5" thickBot="1" x14ac:dyDescent="0.3">
      <c r="A5" s="45"/>
      <c r="B5" s="46"/>
      <c r="C5" s="45"/>
      <c r="D5" s="192" t="s">
        <v>159</v>
      </c>
      <c r="E5" s="210"/>
      <c r="F5" s="210"/>
      <c r="G5" s="210"/>
      <c r="H5" s="210"/>
      <c r="I5" s="210"/>
      <c r="J5" s="210"/>
      <c r="K5" s="193"/>
      <c r="L5" s="194"/>
    </row>
    <row r="6" spans="1:16" ht="13.5" thickBot="1" x14ac:dyDescent="0.25">
      <c r="C6" s="3"/>
    </row>
    <row r="7" spans="1:16" ht="60.75" thickBot="1" x14ac:dyDescent="0.3">
      <c r="A7" s="54"/>
      <c r="B7" s="56" t="str">
        <f>SMT!B7</f>
        <v>OID</v>
      </c>
      <c r="C7" s="89" t="str">
        <f>SMT!C7</f>
        <v>Högskola</v>
      </c>
      <c r="D7" s="94" t="s">
        <v>160</v>
      </c>
      <c r="E7" s="219" t="s">
        <v>118</v>
      </c>
      <c r="F7" s="219">
        <v>-100</v>
      </c>
      <c r="G7" s="219" t="s">
        <v>115</v>
      </c>
      <c r="H7" s="219" t="s">
        <v>116</v>
      </c>
      <c r="I7" s="219" t="s">
        <v>117</v>
      </c>
      <c r="J7" s="211"/>
      <c r="K7" s="148" t="s">
        <v>146</v>
      </c>
      <c r="L7" s="160"/>
      <c r="M7" s="159" t="s">
        <v>132</v>
      </c>
      <c r="N7" s="60" t="s">
        <v>156</v>
      </c>
      <c r="O7" s="9"/>
    </row>
    <row r="8" spans="1:16" x14ac:dyDescent="0.2">
      <c r="A8" s="12" t="s">
        <v>1</v>
      </c>
      <c r="B8" s="119" t="s">
        <v>4</v>
      </c>
      <c r="C8" s="99" t="s">
        <v>7</v>
      </c>
      <c r="D8" s="122">
        <v>530</v>
      </c>
      <c r="E8" s="212">
        <v>-100</v>
      </c>
      <c r="F8" s="220">
        <f>SUM(D8:E8)</f>
        <v>430</v>
      </c>
      <c r="G8" s="220">
        <f>SUMIF(F8,"&gt;0")</f>
        <v>430</v>
      </c>
      <c r="H8" s="220">
        <f>IF(F8&gt;0,-1*E8*400,D8*400)</f>
        <v>40000</v>
      </c>
      <c r="I8" s="220">
        <f>G8*230</f>
        <v>98900</v>
      </c>
      <c r="J8" s="212"/>
      <c r="K8" s="152">
        <v>138900</v>
      </c>
      <c r="L8" s="164"/>
      <c r="M8" s="206">
        <v>122800</v>
      </c>
      <c r="N8" s="237">
        <f t="shared" ref="N8:N44" si="0">K8-M8</f>
        <v>16100</v>
      </c>
    </row>
    <row r="9" spans="1:16" x14ac:dyDescent="0.2">
      <c r="B9" s="109" t="s">
        <v>72</v>
      </c>
      <c r="C9" s="101" t="s">
        <v>8</v>
      </c>
      <c r="D9" s="124">
        <v>576</v>
      </c>
      <c r="E9" s="213">
        <v>-100</v>
      </c>
      <c r="F9" s="220">
        <f t="shared" ref="F9:F44" si="1">SUM(D9:E9)</f>
        <v>476</v>
      </c>
      <c r="G9" s="220">
        <f t="shared" ref="G9:G44" si="2">SUMIF(F9,"&gt;0")</f>
        <v>476</v>
      </c>
      <c r="H9" s="220">
        <f t="shared" ref="H9:H44" si="3">IF(F9&gt;0,-1*E9*400,D9*400)</f>
        <v>40000</v>
      </c>
      <c r="I9" s="220">
        <f t="shared" ref="I9:I44" si="4">G9*230</f>
        <v>109480</v>
      </c>
      <c r="J9" s="213"/>
      <c r="K9" s="152">
        <v>149480</v>
      </c>
      <c r="L9" s="105"/>
      <c r="M9" s="91">
        <v>135680</v>
      </c>
      <c r="N9" s="238">
        <f t="shared" si="0"/>
        <v>13800</v>
      </c>
    </row>
    <row r="10" spans="1:16" x14ac:dyDescent="0.2">
      <c r="B10" s="109" t="s">
        <v>73</v>
      </c>
      <c r="C10" s="101" t="s">
        <v>9</v>
      </c>
      <c r="D10" s="124">
        <v>311</v>
      </c>
      <c r="E10" s="213">
        <v>-100</v>
      </c>
      <c r="F10" s="220">
        <f t="shared" si="1"/>
        <v>211</v>
      </c>
      <c r="G10" s="220">
        <f t="shared" si="2"/>
        <v>211</v>
      </c>
      <c r="H10" s="220">
        <f t="shared" si="3"/>
        <v>40000</v>
      </c>
      <c r="I10" s="220">
        <f t="shared" si="4"/>
        <v>48530</v>
      </c>
      <c r="J10" s="213"/>
      <c r="K10" s="152">
        <v>88530</v>
      </c>
      <c r="L10" s="105"/>
      <c r="M10" s="91">
        <v>61160</v>
      </c>
      <c r="N10" s="238">
        <f t="shared" si="0"/>
        <v>27370</v>
      </c>
      <c r="O10" s="4"/>
    </row>
    <row r="11" spans="1:16" x14ac:dyDescent="0.2">
      <c r="B11" s="109" t="s">
        <v>74</v>
      </c>
      <c r="C11" s="102" t="s">
        <v>10</v>
      </c>
      <c r="D11" s="123">
        <v>486</v>
      </c>
      <c r="E11" s="212">
        <v>-100</v>
      </c>
      <c r="F11" s="220">
        <f t="shared" si="1"/>
        <v>386</v>
      </c>
      <c r="G11" s="220">
        <f t="shared" si="2"/>
        <v>386</v>
      </c>
      <c r="H11" s="220">
        <f t="shared" si="3"/>
        <v>40000</v>
      </c>
      <c r="I11" s="220">
        <f t="shared" si="4"/>
        <v>88780</v>
      </c>
      <c r="J11" s="214"/>
      <c r="K11" s="152">
        <v>128780</v>
      </c>
      <c r="L11" s="105"/>
      <c r="M11" s="91">
        <v>106010</v>
      </c>
      <c r="N11" s="238">
        <f t="shared" si="0"/>
        <v>22770</v>
      </c>
      <c r="O11" s="4"/>
    </row>
    <row r="12" spans="1:16" x14ac:dyDescent="0.2">
      <c r="B12" s="109" t="s">
        <v>75</v>
      </c>
      <c r="C12" s="102" t="s">
        <v>11</v>
      </c>
      <c r="D12" s="123">
        <v>173</v>
      </c>
      <c r="E12" s="213">
        <v>-100</v>
      </c>
      <c r="F12" s="220">
        <f t="shared" si="1"/>
        <v>73</v>
      </c>
      <c r="G12" s="220">
        <f t="shared" si="2"/>
        <v>73</v>
      </c>
      <c r="H12" s="220">
        <f t="shared" si="3"/>
        <v>40000</v>
      </c>
      <c r="I12" s="220">
        <f t="shared" si="4"/>
        <v>16790</v>
      </c>
      <c r="J12" s="214"/>
      <c r="K12" s="152">
        <v>56790</v>
      </c>
      <c r="L12" s="105"/>
      <c r="M12" s="91">
        <v>56790</v>
      </c>
      <c r="N12" s="238">
        <f t="shared" si="0"/>
        <v>0</v>
      </c>
    </row>
    <row r="13" spans="1:16" x14ac:dyDescent="0.2">
      <c r="B13" s="109" t="s">
        <v>76</v>
      </c>
      <c r="C13" s="101" t="s">
        <v>12</v>
      </c>
      <c r="D13" s="123">
        <v>217</v>
      </c>
      <c r="E13" s="213">
        <v>-100</v>
      </c>
      <c r="F13" s="220">
        <f t="shared" si="1"/>
        <v>117</v>
      </c>
      <c r="G13" s="220">
        <f t="shared" si="2"/>
        <v>117</v>
      </c>
      <c r="H13" s="220">
        <f t="shared" si="3"/>
        <v>40000</v>
      </c>
      <c r="I13" s="220">
        <f t="shared" si="4"/>
        <v>26910</v>
      </c>
      <c r="J13" s="214"/>
      <c r="K13" s="152">
        <v>66910</v>
      </c>
      <c r="L13" s="105"/>
      <c r="M13" s="91">
        <v>55870</v>
      </c>
      <c r="N13" s="238">
        <f t="shared" si="0"/>
        <v>11040</v>
      </c>
    </row>
    <row r="14" spans="1:16" x14ac:dyDescent="0.2">
      <c r="B14" s="109" t="s">
        <v>77</v>
      </c>
      <c r="C14" s="102" t="s">
        <v>13</v>
      </c>
      <c r="D14" s="123">
        <v>261</v>
      </c>
      <c r="E14" s="212">
        <v>-100</v>
      </c>
      <c r="F14" s="220">
        <f t="shared" si="1"/>
        <v>161</v>
      </c>
      <c r="G14" s="220">
        <f t="shared" si="2"/>
        <v>161</v>
      </c>
      <c r="H14" s="220">
        <f t="shared" si="3"/>
        <v>40000</v>
      </c>
      <c r="I14" s="220">
        <f t="shared" si="4"/>
        <v>37030</v>
      </c>
      <c r="J14" s="214"/>
      <c r="K14" s="152">
        <v>77030</v>
      </c>
      <c r="L14" s="105"/>
      <c r="M14" s="91">
        <v>63230</v>
      </c>
      <c r="N14" s="238">
        <f t="shared" si="0"/>
        <v>13800</v>
      </c>
    </row>
    <row r="15" spans="1:16" x14ac:dyDescent="0.2">
      <c r="B15" s="109" t="s">
        <v>71</v>
      </c>
      <c r="C15" s="100" t="s">
        <v>112</v>
      </c>
      <c r="D15" s="123">
        <v>215</v>
      </c>
      <c r="E15" s="213">
        <v>-100</v>
      </c>
      <c r="F15" s="220">
        <f t="shared" si="1"/>
        <v>115</v>
      </c>
      <c r="G15" s="220">
        <f t="shared" si="2"/>
        <v>115</v>
      </c>
      <c r="H15" s="220">
        <f t="shared" si="3"/>
        <v>40000</v>
      </c>
      <c r="I15" s="220">
        <f t="shared" si="4"/>
        <v>26450</v>
      </c>
      <c r="J15" s="214"/>
      <c r="K15" s="152">
        <v>66450</v>
      </c>
      <c r="L15" s="105"/>
      <c r="M15" s="207">
        <v>63920</v>
      </c>
      <c r="N15" s="238">
        <f>K15-M15</f>
        <v>2530</v>
      </c>
      <c r="P15" s="42"/>
    </row>
    <row r="16" spans="1:16" x14ac:dyDescent="0.2">
      <c r="B16" s="109" t="s">
        <v>78</v>
      </c>
      <c r="C16" s="100" t="s">
        <v>14</v>
      </c>
      <c r="D16" s="123">
        <v>171</v>
      </c>
      <c r="E16" s="213">
        <v>-100</v>
      </c>
      <c r="F16" s="220">
        <f t="shared" si="1"/>
        <v>71</v>
      </c>
      <c r="G16" s="220">
        <f t="shared" si="2"/>
        <v>71</v>
      </c>
      <c r="H16" s="220">
        <f t="shared" si="3"/>
        <v>40000</v>
      </c>
      <c r="I16" s="220">
        <f t="shared" si="4"/>
        <v>16330</v>
      </c>
      <c r="J16" s="214"/>
      <c r="K16" s="152">
        <v>56330</v>
      </c>
      <c r="L16" s="165"/>
      <c r="M16" s="91">
        <v>56330</v>
      </c>
      <c r="N16" s="238">
        <f t="shared" si="0"/>
        <v>0</v>
      </c>
    </row>
    <row r="17" spans="1:15" x14ac:dyDescent="0.2">
      <c r="B17" s="109" t="s">
        <v>79</v>
      </c>
      <c r="C17" s="102" t="s">
        <v>15</v>
      </c>
      <c r="D17" s="123">
        <v>402</v>
      </c>
      <c r="E17" s="212">
        <v>-100</v>
      </c>
      <c r="F17" s="220">
        <f t="shared" si="1"/>
        <v>302</v>
      </c>
      <c r="G17" s="220">
        <f t="shared" si="2"/>
        <v>302</v>
      </c>
      <c r="H17" s="220">
        <f t="shared" si="3"/>
        <v>40000</v>
      </c>
      <c r="I17" s="220">
        <f t="shared" si="4"/>
        <v>69460</v>
      </c>
      <c r="J17" s="214"/>
      <c r="K17" s="152">
        <v>109460</v>
      </c>
      <c r="L17" s="105"/>
      <c r="M17" s="91">
        <v>107850</v>
      </c>
      <c r="N17" s="238">
        <f t="shared" si="0"/>
        <v>1610</v>
      </c>
    </row>
    <row r="18" spans="1:15" x14ac:dyDescent="0.2">
      <c r="B18" s="109" t="s">
        <v>80</v>
      </c>
      <c r="C18" s="102" t="s">
        <v>16</v>
      </c>
      <c r="D18" s="123">
        <v>418</v>
      </c>
      <c r="E18" s="213">
        <v>-100</v>
      </c>
      <c r="F18" s="220">
        <f t="shared" si="1"/>
        <v>318</v>
      </c>
      <c r="G18" s="220">
        <f t="shared" si="2"/>
        <v>318</v>
      </c>
      <c r="H18" s="220">
        <f t="shared" si="3"/>
        <v>40000</v>
      </c>
      <c r="I18" s="220">
        <f t="shared" si="4"/>
        <v>73140</v>
      </c>
      <c r="J18" s="214"/>
      <c r="K18" s="152">
        <v>113140</v>
      </c>
      <c r="L18" s="105"/>
      <c r="M18" s="91">
        <v>111530</v>
      </c>
      <c r="N18" s="238">
        <f t="shared" si="0"/>
        <v>1610</v>
      </c>
    </row>
    <row r="19" spans="1:15" x14ac:dyDescent="0.2">
      <c r="B19" s="109" t="s">
        <v>81</v>
      </c>
      <c r="C19" s="101" t="s">
        <v>17</v>
      </c>
      <c r="D19" s="124">
        <v>235</v>
      </c>
      <c r="E19" s="213">
        <v>-100</v>
      </c>
      <c r="F19" s="220">
        <f t="shared" si="1"/>
        <v>135</v>
      </c>
      <c r="G19" s="220">
        <f t="shared" si="2"/>
        <v>135</v>
      </c>
      <c r="H19" s="220">
        <f t="shared" si="3"/>
        <v>40000</v>
      </c>
      <c r="I19" s="220">
        <f t="shared" si="4"/>
        <v>31050</v>
      </c>
      <c r="J19" s="213"/>
      <c r="K19" s="152">
        <v>71050</v>
      </c>
      <c r="L19" s="105"/>
      <c r="M19" s="91">
        <v>70590</v>
      </c>
      <c r="N19" s="238">
        <f t="shared" si="0"/>
        <v>460</v>
      </c>
      <c r="O19" s="4"/>
    </row>
    <row r="20" spans="1:15" ht="13.5" thickBot="1" x14ac:dyDescent="0.25">
      <c r="A20" s="16"/>
      <c r="B20" s="110" t="s">
        <v>82</v>
      </c>
      <c r="C20" s="103" t="s">
        <v>18</v>
      </c>
      <c r="D20" s="125">
        <v>173</v>
      </c>
      <c r="E20" s="222">
        <v>-100</v>
      </c>
      <c r="F20" s="223">
        <f t="shared" si="1"/>
        <v>73</v>
      </c>
      <c r="G20" s="223">
        <f t="shared" si="2"/>
        <v>73</v>
      </c>
      <c r="H20" s="223">
        <f t="shared" si="3"/>
        <v>40000</v>
      </c>
      <c r="I20" s="223">
        <f t="shared" si="4"/>
        <v>16790</v>
      </c>
      <c r="J20" s="215"/>
      <c r="K20" s="154">
        <v>56790</v>
      </c>
      <c r="L20" s="166"/>
      <c r="M20" s="92">
        <v>51270</v>
      </c>
      <c r="N20" s="239">
        <f t="shared" si="0"/>
        <v>5520</v>
      </c>
      <c r="O20" s="4"/>
    </row>
    <row r="21" spans="1:15" x14ac:dyDescent="0.2">
      <c r="A21" s="12" t="s">
        <v>2</v>
      </c>
      <c r="B21" s="111" t="s">
        <v>5</v>
      </c>
      <c r="C21" s="104" t="s">
        <v>49</v>
      </c>
      <c r="D21" s="126">
        <v>109</v>
      </c>
      <c r="E21" s="212">
        <v>-100</v>
      </c>
      <c r="F21" s="221">
        <f t="shared" si="1"/>
        <v>9</v>
      </c>
      <c r="G21" s="221">
        <f t="shared" si="2"/>
        <v>9</v>
      </c>
      <c r="H21" s="221">
        <f t="shared" si="3"/>
        <v>40000</v>
      </c>
      <c r="I21" s="221">
        <f t="shared" si="4"/>
        <v>2070</v>
      </c>
      <c r="J21" s="216"/>
      <c r="K21" s="152">
        <v>42070</v>
      </c>
      <c r="L21" s="164"/>
      <c r="M21" s="90">
        <v>47130</v>
      </c>
      <c r="N21" s="237">
        <f t="shared" si="0"/>
        <v>-5060</v>
      </c>
    </row>
    <row r="22" spans="1:15" x14ac:dyDescent="0.2">
      <c r="B22" s="112" t="s">
        <v>83</v>
      </c>
      <c r="C22" s="102" t="s">
        <v>50</v>
      </c>
      <c r="D22" s="123">
        <v>129</v>
      </c>
      <c r="E22" s="213">
        <v>-100</v>
      </c>
      <c r="F22" s="220">
        <f t="shared" si="1"/>
        <v>29</v>
      </c>
      <c r="G22" s="220">
        <f t="shared" si="2"/>
        <v>29</v>
      </c>
      <c r="H22" s="220">
        <f t="shared" si="3"/>
        <v>40000</v>
      </c>
      <c r="I22" s="220">
        <f t="shared" si="4"/>
        <v>6670</v>
      </c>
      <c r="J22" s="214"/>
      <c r="K22" s="152">
        <v>46670</v>
      </c>
      <c r="L22" s="105"/>
      <c r="M22" s="91">
        <v>36000</v>
      </c>
      <c r="N22" s="238">
        <f t="shared" si="0"/>
        <v>10670</v>
      </c>
    </row>
    <row r="23" spans="1:15" x14ac:dyDescent="0.2">
      <c r="B23" s="112" t="s">
        <v>84</v>
      </c>
      <c r="C23" s="105" t="s">
        <v>51</v>
      </c>
      <c r="D23" s="123">
        <v>514</v>
      </c>
      <c r="E23" s="212">
        <v>-100</v>
      </c>
      <c r="F23" s="220">
        <f t="shared" si="1"/>
        <v>414</v>
      </c>
      <c r="G23" s="220">
        <f t="shared" si="2"/>
        <v>414</v>
      </c>
      <c r="H23" s="220">
        <f t="shared" si="3"/>
        <v>40000</v>
      </c>
      <c r="I23" s="220">
        <f t="shared" si="4"/>
        <v>95220</v>
      </c>
      <c r="J23" s="214"/>
      <c r="K23" s="152">
        <v>135220</v>
      </c>
      <c r="L23" s="105"/>
      <c r="M23" s="91">
        <v>131310</v>
      </c>
      <c r="N23" s="238">
        <f t="shared" si="0"/>
        <v>3910</v>
      </c>
    </row>
    <row r="24" spans="1:15" x14ac:dyDescent="0.2">
      <c r="B24" s="112" t="s">
        <v>85</v>
      </c>
      <c r="C24" s="102" t="s">
        <v>52</v>
      </c>
      <c r="D24" s="123">
        <v>215</v>
      </c>
      <c r="E24" s="213">
        <v>-100</v>
      </c>
      <c r="F24" s="220">
        <f t="shared" si="1"/>
        <v>115</v>
      </c>
      <c r="G24" s="220">
        <f t="shared" si="2"/>
        <v>115</v>
      </c>
      <c r="H24" s="220">
        <f t="shared" si="3"/>
        <v>40000</v>
      </c>
      <c r="I24" s="220">
        <f t="shared" si="4"/>
        <v>26450</v>
      </c>
      <c r="J24" s="214"/>
      <c r="K24" s="152">
        <v>66450</v>
      </c>
      <c r="L24" s="105"/>
      <c r="M24" s="91">
        <v>55180</v>
      </c>
      <c r="N24" s="238">
        <f t="shared" si="0"/>
        <v>11270</v>
      </c>
    </row>
    <row r="25" spans="1:15" s="4" customFormat="1" x14ac:dyDescent="0.2">
      <c r="B25" s="113" t="s">
        <v>86</v>
      </c>
      <c r="C25" s="102" t="s">
        <v>114</v>
      </c>
      <c r="D25" s="123">
        <v>17</v>
      </c>
      <c r="E25" s="213">
        <v>-100</v>
      </c>
      <c r="F25" s="220">
        <f t="shared" si="1"/>
        <v>-83</v>
      </c>
      <c r="G25" s="220">
        <f t="shared" si="2"/>
        <v>0</v>
      </c>
      <c r="H25" s="220">
        <f t="shared" si="3"/>
        <v>6800</v>
      </c>
      <c r="I25" s="220">
        <f t="shared" si="4"/>
        <v>0</v>
      </c>
      <c r="J25" s="214"/>
      <c r="K25" s="152">
        <v>6800</v>
      </c>
      <c r="L25" s="167"/>
      <c r="M25" s="91">
        <v>4000</v>
      </c>
      <c r="N25" s="238">
        <f t="shared" si="0"/>
        <v>2800</v>
      </c>
    </row>
    <row r="26" spans="1:15" x14ac:dyDescent="0.2">
      <c r="B26" s="112" t="s">
        <v>87</v>
      </c>
      <c r="C26" s="102" t="s">
        <v>53</v>
      </c>
      <c r="D26" s="123">
        <v>164</v>
      </c>
      <c r="E26" s="212">
        <v>-100</v>
      </c>
      <c r="F26" s="220">
        <f t="shared" si="1"/>
        <v>64</v>
      </c>
      <c r="G26" s="220">
        <f t="shared" si="2"/>
        <v>64</v>
      </c>
      <c r="H26" s="220">
        <f t="shared" si="3"/>
        <v>40000</v>
      </c>
      <c r="I26" s="220">
        <f t="shared" si="4"/>
        <v>14720</v>
      </c>
      <c r="J26" s="214"/>
      <c r="K26" s="152">
        <v>54720</v>
      </c>
      <c r="L26" s="105"/>
      <c r="M26" s="91">
        <v>57710</v>
      </c>
      <c r="N26" s="237">
        <f t="shared" si="0"/>
        <v>-2990</v>
      </c>
    </row>
    <row r="27" spans="1:15" x14ac:dyDescent="0.2">
      <c r="B27" s="112" t="s">
        <v>88</v>
      </c>
      <c r="C27" s="105" t="s">
        <v>54</v>
      </c>
      <c r="D27" s="123">
        <v>179</v>
      </c>
      <c r="E27" s="213">
        <v>-100</v>
      </c>
      <c r="F27" s="220">
        <f t="shared" si="1"/>
        <v>79</v>
      </c>
      <c r="G27" s="220">
        <f t="shared" si="2"/>
        <v>79</v>
      </c>
      <c r="H27" s="220">
        <f t="shared" si="3"/>
        <v>40000</v>
      </c>
      <c r="I27" s="220">
        <f t="shared" si="4"/>
        <v>18170</v>
      </c>
      <c r="J27" s="214"/>
      <c r="K27" s="152">
        <v>58170</v>
      </c>
      <c r="L27" s="105"/>
      <c r="M27" s="91">
        <v>51960</v>
      </c>
      <c r="N27" s="238">
        <f t="shared" si="0"/>
        <v>6210</v>
      </c>
    </row>
    <row r="28" spans="1:15" x14ac:dyDescent="0.2">
      <c r="B28" s="112" t="s">
        <v>89</v>
      </c>
      <c r="C28" s="102" t="s">
        <v>55</v>
      </c>
      <c r="D28" s="123">
        <v>64</v>
      </c>
      <c r="E28" s="213">
        <v>-100</v>
      </c>
      <c r="F28" s="220">
        <f t="shared" si="1"/>
        <v>-36</v>
      </c>
      <c r="G28" s="220">
        <f t="shared" si="2"/>
        <v>0</v>
      </c>
      <c r="H28" s="220">
        <f t="shared" si="3"/>
        <v>25600</v>
      </c>
      <c r="I28" s="220">
        <f t="shared" si="4"/>
        <v>0</v>
      </c>
      <c r="J28" s="214"/>
      <c r="K28" s="152">
        <v>25600</v>
      </c>
      <c r="L28" s="105"/>
      <c r="M28" s="91">
        <v>24400</v>
      </c>
      <c r="N28" s="238">
        <f t="shared" si="0"/>
        <v>1200</v>
      </c>
    </row>
    <row r="29" spans="1:15" x14ac:dyDescent="0.2">
      <c r="B29" s="114" t="s">
        <v>90</v>
      </c>
      <c r="C29" s="100" t="s">
        <v>56</v>
      </c>
      <c r="D29" s="123">
        <v>137</v>
      </c>
      <c r="E29" s="212">
        <v>-100</v>
      </c>
      <c r="F29" s="220">
        <f t="shared" si="1"/>
        <v>37</v>
      </c>
      <c r="G29" s="220">
        <f t="shared" si="2"/>
        <v>37</v>
      </c>
      <c r="H29" s="220">
        <f t="shared" si="3"/>
        <v>40000</v>
      </c>
      <c r="I29" s="220">
        <f t="shared" si="4"/>
        <v>8510</v>
      </c>
      <c r="J29" s="214"/>
      <c r="K29" s="152">
        <v>48510</v>
      </c>
      <c r="L29" s="105"/>
      <c r="M29" s="91">
        <v>45520</v>
      </c>
      <c r="N29" s="238">
        <f t="shared" si="0"/>
        <v>2990</v>
      </c>
    </row>
    <row r="30" spans="1:15" x14ac:dyDescent="0.2">
      <c r="B30" s="114" t="s">
        <v>91</v>
      </c>
      <c r="C30" s="102" t="s">
        <v>57</v>
      </c>
      <c r="D30" s="123">
        <v>276</v>
      </c>
      <c r="E30" s="213">
        <v>-100</v>
      </c>
      <c r="F30" s="220">
        <f t="shared" si="1"/>
        <v>176</v>
      </c>
      <c r="G30" s="220">
        <f t="shared" si="2"/>
        <v>176</v>
      </c>
      <c r="H30" s="220">
        <f t="shared" si="3"/>
        <v>40000</v>
      </c>
      <c r="I30" s="220">
        <f t="shared" si="4"/>
        <v>40480</v>
      </c>
      <c r="J30" s="214"/>
      <c r="K30" s="152">
        <v>80480</v>
      </c>
      <c r="L30" s="105"/>
      <c r="M30" s="91">
        <v>94510</v>
      </c>
      <c r="N30" s="238">
        <f t="shared" si="0"/>
        <v>-14030</v>
      </c>
    </row>
    <row r="31" spans="1:15" x14ac:dyDescent="0.2">
      <c r="B31" s="114" t="s">
        <v>92</v>
      </c>
      <c r="C31" s="102" t="s">
        <v>58</v>
      </c>
      <c r="D31" s="123">
        <v>150</v>
      </c>
      <c r="E31" s="213">
        <v>-100</v>
      </c>
      <c r="F31" s="220">
        <f t="shared" si="1"/>
        <v>50</v>
      </c>
      <c r="G31" s="220">
        <f t="shared" si="2"/>
        <v>50</v>
      </c>
      <c r="H31" s="220">
        <f t="shared" si="3"/>
        <v>40000</v>
      </c>
      <c r="I31" s="220">
        <f t="shared" si="4"/>
        <v>11500</v>
      </c>
      <c r="J31" s="214"/>
      <c r="K31" s="152">
        <v>51500</v>
      </c>
      <c r="L31" s="105"/>
      <c r="M31" s="91">
        <v>52420</v>
      </c>
      <c r="N31" s="238">
        <f t="shared" si="0"/>
        <v>-920</v>
      </c>
    </row>
    <row r="32" spans="1:15" x14ac:dyDescent="0.2">
      <c r="B32" s="114" t="s">
        <v>93</v>
      </c>
      <c r="C32" s="102" t="s">
        <v>59</v>
      </c>
      <c r="D32" s="123">
        <v>177</v>
      </c>
      <c r="E32" s="212">
        <v>-100</v>
      </c>
      <c r="F32" s="220">
        <f t="shared" si="1"/>
        <v>77</v>
      </c>
      <c r="G32" s="220">
        <f t="shared" si="2"/>
        <v>77</v>
      </c>
      <c r="H32" s="220">
        <f t="shared" si="3"/>
        <v>40000</v>
      </c>
      <c r="I32" s="220">
        <f t="shared" si="4"/>
        <v>17710</v>
      </c>
      <c r="J32" s="214"/>
      <c r="K32" s="152">
        <v>57710</v>
      </c>
      <c r="L32" s="105"/>
      <c r="M32" s="91">
        <v>66680</v>
      </c>
      <c r="N32" s="238">
        <f t="shared" si="0"/>
        <v>-8970</v>
      </c>
    </row>
    <row r="33" spans="1:15" x14ac:dyDescent="0.2">
      <c r="B33" s="114" t="s">
        <v>94</v>
      </c>
      <c r="C33" s="100" t="s">
        <v>60</v>
      </c>
      <c r="D33" s="123">
        <v>456</v>
      </c>
      <c r="E33" s="213">
        <v>-100</v>
      </c>
      <c r="F33" s="220">
        <f t="shared" si="1"/>
        <v>356</v>
      </c>
      <c r="G33" s="220">
        <f t="shared" si="2"/>
        <v>356</v>
      </c>
      <c r="H33" s="220">
        <f t="shared" si="3"/>
        <v>40000</v>
      </c>
      <c r="I33" s="220">
        <f t="shared" si="4"/>
        <v>81880</v>
      </c>
      <c r="J33" s="214"/>
      <c r="K33" s="152">
        <v>121880</v>
      </c>
      <c r="L33" s="105"/>
      <c r="M33" s="91">
        <v>90600</v>
      </c>
      <c r="N33" s="238">
        <f t="shared" si="0"/>
        <v>31280</v>
      </c>
    </row>
    <row r="34" spans="1:15" x14ac:dyDescent="0.2">
      <c r="B34" s="114" t="s">
        <v>95</v>
      </c>
      <c r="C34" s="102" t="s">
        <v>61</v>
      </c>
      <c r="D34" s="123">
        <v>193</v>
      </c>
      <c r="E34" s="213">
        <v>-100</v>
      </c>
      <c r="F34" s="220">
        <f t="shared" si="1"/>
        <v>93</v>
      </c>
      <c r="G34" s="220">
        <f t="shared" si="2"/>
        <v>93</v>
      </c>
      <c r="H34" s="220">
        <f t="shared" si="3"/>
        <v>40000</v>
      </c>
      <c r="I34" s="220">
        <f t="shared" si="4"/>
        <v>21390</v>
      </c>
      <c r="J34" s="214"/>
      <c r="K34" s="152">
        <v>61390</v>
      </c>
      <c r="L34" s="105"/>
      <c r="M34" s="91">
        <v>59090</v>
      </c>
      <c r="N34" s="238">
        <f t="shared" si="0"/>
        <v>2300</v>
      </c>
    </row>
    <row r="35" spans="1:15" x14ac:dyDescent="0.2">
      <c r="B35" s="115" t="s">
        <v>96</v>
      </c>
      <c r="C35" s="102" t="s">
        <v>32</v>
      </c>
      <c r="D35" s="123">
        <v>16</v>
      </c>
      <c r="E35" s="212">
        <v>-100</v>
      </c>
      <c r="F35" s="220">
        <f t="shared" si="1"/>
        <v>-84</v>
      </c>
      <c r="G35" s="220">
        <f t="shared" si="2"/>
        <v>0</v>
      </c>
      <c r="H35" s="220">
        <f t="shared" si="3"/>
        <v>6400</v>
      </c>
      <c r="I35" s="220">
        <f t="shared" si="4"/>
        <v>0</v>
      </c>
      <c r="J35" s="214"/>
      <c r="K35" s="152">
        <v>6400</v>
      </c>
      <c r="L35" s="105"/>
      <c r="M35" s="91">
        <v>4800</v>
      </c>
      <c r="N35" s="238">
        <f t="shared" si="0"/>
        <v>1600</v>
      </c>
    </row>
    <row r="36" spans="1:15" x14ac:dyDescent="0.2">
      <c r="B36" s="114" t="s">
        <v>97</v>
      </c>
      <c r="C36" s="102" t="s">
        <v>62</v>
      </c>
      <c r="D36" s="123">
        <v>113</v>
      </c>
      <c r="E36" s="213">
        <v>-100</v>
      </c>
      <c r="F36" s="220">
        <f t="shared" si="1"/>
        <v>13</v>
      </c>
      <c r="G36" s="220">
        <f t="shared" si="2"/>
        <v>13</v>
      </c>
      <c r="H36" s="220">
        <f t="shared" si="3"/>
        <v>40000</v>
      </c>
      <c r="I36" s="220">
        <f t="shared" si="4"/>
        <v>2990</v>
      </c>
      <c r="J36" s="214"/>
      <c r="K36" s="152">
        <v>42990</v>
      </c>
      <c r="L36" s="105"/>
      <c r="M36" s="91">
        <v>33200</v>
      </c>
      <c r="N36" s="238">
        <f t="shared" si="0"/>
        <v>9790</v>
      </c>
    </row>
    <row r="37" spans="1:15" x14ac:dyDescent="0.2">
      <c r="B37" s="114" t="s">
        <v>98</v>
      </c>
      <c r="C37" s="102" t="s">
        <v>63</v>
      </c>
      <c r="D37" s="123">
        <v>175</v>
      </c>
      <c r="E37" s="213">
        <v>-100</v>
      </c>
      <c r="F37" s="220">
        <f t="shared" si="1"/>
        <v>75</v>
      </c>
      <c r="G37" s="220">
        <f t="shared" si="2"/>
        <v>75</v>
      </c>
      <c r="H37" s="220">
        <f t="shared" si="3"/>
        <v>40000</v>
      </c>
      <c r="I37" s="220">
        <f t="shared" si="4"/>
        <v>17250</v>
      </c>
      <c r="J37" s="214"/>
      <c r="K37" s="152">
        <v>57250</v>
      </c>
      <c r="L37" s="105"/>
      <c r="M37" s="91">
        <v>48510</v>
      </c>
      <c r="N37" s="238">
        <f t="shared" si="0"/>
        <v>8740</v>
      </c>
    </row>
    <row r="38" spans="1:15" x14ac:dyDescent="0.2">
      <c r="B38" s="114" t="s">
        <v>99</v>
      </c>
      <c r="C38" s="102" t="s">
        <v>64</v>
      </c>
      <c r="D38" s="123">
        <v>163</v>
      </c>
      <c r="E38" s="212">
        <v>-100</v>
      </c>
      <c r="F38" s="220">
        <f t="shared" si="1"/>
        <v>63</v>
      </c>
      <c r="G38" s="220">
        <f t="shared" si="2"/>
        <v>63</v>
      </c>
      <c r="H38" s="220">
        <f t="shared" si="3"/>
        <v>40000</v>
      </c>
      <c r="I38" s="220">
        <f t="shared" si="4"/>
        <v>14490</v>
      </c>
      <c r="J38" s="214"/>
      <c r="K38" s="152">
        <v>54490</v>
      </c>
      <c r="L38" s="105"/>
      <c r="M38" s="91">
        <v>52880</v>
      </c>
      <c r="N38" s="238">
        <f t="shared" si="0"/>
        <v>1610</v>
      </c>
    </row>
    <row r="39" spans="1:15" x14ac:dyDescent="0.2">
      <c r="B39" s="112" t="s">
        <v>100</v>
      </c>
      <c r="C39" s="102" t="s">
        <v>65</v>
      </c>
      <c r="D39" s="123">
        <v>53</v>
      </c>
      <c r="E39" s="213">
        <v>-100</v>
      </c>
      <c r="F39" s="220">
        <f t="shared" si="1"/>
        <v>-47</v>
      </c>
      <c r="G39" s="220">
        <f t="shared" si="2"/>
        <v>0</v>
      </c>
      <c r="H39" s="220">
        <f t="shared" si="3"/>
        <v>21200</v>
      </c>
      <c r="I39" s="220">
        <f t="shared" si="4"/>
        <v>0</v>
      </c>
      <c r="J39" s="214"/>
      <c r="K39" s="152">
        <v>21200</v>
      </c>
      <c r="L39" s="105"/>
      <c r="M39" s="91">
        <v>37600</v>
      </c>
      <c r="N39" s="238">
        <f t="shared" si="0"/>
        <v>-16400</v>
      </c>
    </row>
    <row r="40" spans="1:15" x14ac:dyDescent="0.2">
      <c r="B40" s="114" t="s">
        <v>101</v>
      </c>
      <c r="C40" s="102" t="s">
        <v>66</v>
      </c>
      <c r="D40" s="123">
        <v>222</v>
      </c>
      <c r="E40" s="213">
        <v>-100</v>
      </c>
      <c r="F40" s="220">
        <f t="shared" si="1"/>
        <v>122</v>
      </c>
      <c r="G40" s="220">
        <f t="shared" si="2"/>
        <v>122</v>
      </c>
      <c r="H40" s="220">
        <f t="shared" si="3"/>
        <v>40000</v>
      </c>
      <c r="I40" s="220">
        <f t="shared" si="4"/>
        <v>28060</v>
      </c>
      <c r="J40" s="214"/>
      <c r="K40" s="152">
        <v>68060</v>
      </c>
      <c r="L40" s="105"/>
      <c r="M40" s="91">
        <v>85080</v>
      </c>
      <c r="N40" s="238">
        <f t="shared" si="0"/>
        <v>-17020</v>
      </c>
    </row>
    <row r="41" spans="1:15" x14ac:dyDescent="0.2">
      <c r="B41" s="114" t="s">
        <v>102</v>
      </c>
      <c r="C41" s="102" t="s">
        <v>67</v>
      </c>
      <c r="D41" s="123">
        <v>231</v>
      </c>
      <c r="E41" s="212">
        <v>-100</v>
      </c>
      <c r="F41" s="220">
        <f t="shared" si="1"/>
        <v>131</v>
      </c>
      <c r="G41" s="220">
        <f t="shared" si="2"/>
        <v>131</v>
      </c>
      <c r="H41" s="220">
        <f t="shared" si="3"/>
        <v>40000</v>
      </c>
      <c r="I41" s="220">
        <f t="shared" si="4"/>
        <v>30130</v>
      </c>
      <c r="J41" s="214"/>
      <c r="K41" s="152">
        <v>70130</v>
      </c>
      <c r="L41" s="105"/>
      <c r="M41" s="91">
        <v>71050</v>
      </c>
      <c r="N41" s="238">
        <f t="shared" si="0"/>
        <v>-920</v>
      </c>
    </row>
    <row r="42" spans="1:15" x14ac:dyDescent="0.2">
      <c r="B42" s="114" t="s">
        <v>103</v>
      </c>
      <c r="C42" s="102" t="s">
        <v>68</v>
      </c>
      <c r="D42" s="127">
        <v>59</v>
      </c>
      <c r="E42" s="213">
        <v>-100</v>
      </c>
      <c r="F42" s="220">
        <f t="shared" si="1"/>
        <v>-41</v>
      </c>
      <c r="G42" s="220">
        <f t="shared" si="2"/>
        <v>0</v>
      </c>
      <c r="H42" s="220">
        <f t="shared" si="3"/>
        <v>23600</v>
      </c>
      <c r="I42" s="220">
        <f t="shared" si="4"/>
        <v>0</v>
      </c>
      <c r="J42" s="217"/>
      <c r="K42" s="152">
        <v>23600</v>
      </c>
      <c r="L42" s="105"/>
      <c r="M42" s="91">
        <v>22400</v>
      </c>
      <c r="N42" s="238">
        <f t="shared" si="0"/>
        <v>1200</v>
      </c>
      <c r="O42" s="4"/>
    </row>
    <row r="43" spans="1:15" x14ac:dyDescent="0.2">
      <c r="B43" s="112" t="s">
        <v>104</v>
      </c>
      <c r="C43" s="102" t="s">
        <v>69</v>
      </c>
      <c r="D43" s="123">
        <v>58</v>
      </c>
      <c r="E43" s="213">
        <v>-100</v>
      </c>
      <c r="F43" s="220">
        <f t="shared" si="1"/>
        <v>-42</v>
      </c>
      <c r="G43" s="220">
        <f t="shared" si="2"/>
        <v>0</v>
      </c>
      <c r="H43" s="220">
        <f t="shared" si="3"/>
        <v>23200</v>
      </c>
      <c r="I43" s="220">
        <f t="shared" si="4"/>
        <v>0</v>
      </c>
      <c r="J43" s="214"/>
      <c r="K43" s="152">
        <v>23200</v>
      </c>
      <c r="L43" s="105"/>
      <c r="M43" s="91">
        <v>36800</v>
      </c>
      <c r="N43" s="238">
        <f>K43-M43</f>
        <v>-13600</v>
      </c>
    </row>
    <row r="44" spans="1:15" ht="13.5" thickBot="1" x14ac:dyDescent="0.25">
      <c r="A44" s="16"/>
      <c r="B44" s="116" t="s">
        <v>105</v>
      </c>
      <c r="C44" s="106" t="s">
        <v>70</v>
      </c>
      <c r="D44" s="125">
        <v>78</v>
      </c>
      <c r="E44" s="212">
        <v>-100</v>
      </c>
      <c r="F44" s="223">
        <f t="shared" si="1"/>
        <v>-22</v>
      </c>
      <c r="G44" s="223">
        <f t="shared" si="2"/>
        <v>0</v>
      </c>
      <c r="H44" s="223">
        <f t="shared" si="3"/>
        <v>31200</v>
      </c>
      <c r="I44" s="223">
        <f t="shared" si="4"/>
        <v>0</v>
      </c>
      <c r="J44" s="215"/>
      <c r="K44" s="152">
        <v>31200</v>
      </c>
      <c r="L44" s="166"/>
      <c r="M44" s="92">
        <v>34800</v>
      </c>
      <c r="N44" s="238">
        <f t="shared" si="0"/>
        <v>-3600</v>
      </c>
    </row>
    <row r="45" spans="1:15" ht="13.5" thickBot="1" x14ac:dyDescent="0.25">
      <c r="B45" s="18"/>
      <c r="C45" s="51" t="s">
        <v>134</v>
      </c>
      <c r="D45" s="55">
        <f>SUM(D8:D44)</f>
        <v>8116</v>
      </c>
      <c r="E45" s="218"/>
      <c r="F45" s="169"/>
      <c r="G45" s="169"/>
      <c r="H45" s="169"/>
      <c r="I45" s="169"/>
      <c r="J45" s="218"/>
      <c r="K45" s="53">
        <f>SUM(K8:K44)</f>
        <v>2435330</v>
      </c>
      <c r="L45" s="80"/>
      <c r="M45" s="77">
        <f>SUM(M8:M44)</f>
        <v>2306660</v>
      </c>
      <c r="N45" s="273">
        <f>K45-M45</f>
        <v>128670</v>
      </c>
    </row>
    <row r="46" spans="1:15" x14ac:dyDescent="0.2">
      <c r="L46" s="30"/>
    </row>
    <row r="47" spans="1:15" x14ac:dyDescent="0.2">
      <c r="L47" s="30"/>
    </row>
  </sheetData>
  <mergeCells count="1">
    <mergeCell ref="A4:B4"/>
  </mergeCells>
  <phoneticPr fontId="0" type="noConversion"/>
  <pageMargins left="0.25" right="0.25" top="0.75" bottom="0.75" header="0.3" footer="0.3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6015-1C15-4B3E-9F63-3C1AE7FBBC19}">
  <sheetPr>
    <pageSetUpPr fitToPage="1"/>
  </sheetPr>
  <dimension ref="A1:S46"/>
  <sheetViews>
    <sheetView topLeftCell="A9" zoomScaleNormal="100" workbookViewId="0">
      <selection activeCell="N7" sqref="N7"/>
    </sheetView>
  </sheetViews>
  <sheetFormatPr defaultRowHeight="12.75" x14ac:dyDescent="0.2"/>
  <cols>
    <col min="1" max="1" width="4.85546875" customWidth="1"/>
    <col min="2" max="2" width="10.28515625" style="17" bestFit="1" customWidth="1"/>
    <col min="3" max="3" width="58.42578125" bestFit="1" customWidth="1"/>
    <col min="4" max="13" width="6.7109375" customWidth="1"/>
    <col min="14" max="15" width="9.140625" style="26" customWidth="1"/>
    <col min="16" max="16" width="10.7109375" style="26" customWidth="1"/>
    <col min="17" max="17" width="5.85546875" style="26" customWidth="1"/>
    <col min="18" max="18" width="7.85546875" bestFit="1" customWidth="1"/>
    <col min="19" max="19" width="10.7109375" customWidth="1"/>
  </cols>
  <sheetData>
    <row r="1" spans="1:19" s="1" customFormat="1" ht="15.75" x14ac:dyDescent="0.25">
      <c r="A1" s="1" t="s">
        <v>161</v>
      </c>
      <c r="N1" s="1" t="s">
        <v>6</v>
      </c>
      <c r="S1" s="249"/>
    </row>
    <row r="2" spans="1:19" s="1" customFormat="1" ht="16.5" thickBot="1" x14ac:dyDescent="0.3">
      <c r="A2" s="1" t="s">
        <v>136</v>
      </c>
      <c r="S2" s="255"/>
    </row>
    <row r="3" spans="1:19" s="1" customFormat="1" ht="15.75" x14ac:dyDescent="0.25">
      <c r="N3" s="22" t="s">
        <v>126</v>
      </c>
      <c r="O3" s="185"/>
      <c r="P3" s="183"/>
      <c r="S3" s="255"/>
    </row>
    <row r="4" spans="1:19" s="1" customFormat="1" ht="16.5" thickBot="1" x14ac:dyDescent="0.3">
      <c r="A4" s="285"/>
      <c r="B4" s="286"/>
      <c r="C4" s="43"/>
      <c r="N4" s="13" t="s">
        <v>127</v>
      </c>
      <c r="O4" s="14"/>
      <c r="P4" s="184"/>
      <c r="S4" s="255"/>
    </row>
    <row r="5" spans="1:19" s="1" customFormat="1" ht="15.75" x14ac:dyDescent="0.25">
      <c r="A5" s="45"/>
      <c r="B5" s="46"/>
      <c r="C5" s="45"/>
      <c r="S5" s="255"/>
    </row>
    <row r="6" spans="1:19" ht="9.75" customHeight="1" thickBot="1" x14ac:dyDescent="0.25">
      <c r="C6" s="3"/>
      <c r="S6" s="280"/>
    </row>
    <row r="7" spans="1:19" ht="42.75" customHeight="1" x14ac:dyDescent="0.25">
      <c r="A7" s="290"/>
      <c r="B7" s="292" t="str">
        <f>SMT!B7</f>
        <v>OID</v>
      </c>
      <c r="C7" s="294" t="s">
        <v>128</v>
      </c>
      <c r="D7" s="287" t="s">
        <v>129</v>
      </c>
      <c r="E7" s="288"/>
      <c r="F7" s="288"/>
      <c r="G7" s="288"/>
      <c r="H7" s="288"/>
      <c r="I7" s="288"/>
      <c r="J7" s="289"/>
      <c r="K7" s="289"/>
      <c r="L7" s="289"/>
      <c r="M7" s="289"/>
      <c r="N7" s="229" t="s">
        <v>130</v>
      </c>
      <c r="O7" s="231" t="s">
        <v>131</v>
      </c>
      <c r="P7" s="233" t="s">
        <v>162</v>
      </c>
      <c r="Q7" s="235"/>
      <c r="R7" s="296" t="s">
        <v>132</v>
      </c>
      <c r="S7" s="296" t="s">
        <v>133</v>
      </c>
    </row>
    <row r="8" spans="1:19" ht="15.75" thickBot="1" x14ac:dyDescent="0.3">
      <c r="A8" s="291"/>
      <c r="B8" s="293"/>
      <c r="C8" s="295"/>
      <c r="D8" s="62" t="s">
        <v>42</v>
      </c>
      <c r="E8" s="63" t="s">
        <v>43</v>
      </c>
      <c r="F8" s="63" t="s">
        <v>44</v>
      </c>
      <c r="G8" s="63" t="s">
        <v>45</v>
      </c>
      <c r="H8" s="63" t="s">
        <v>46</v>
      </c>
      <c r="I8" s="63" t="s">
        <v>47</v>
      </c>
      <c r="J8" s="274" t="s">
        <v>48</v>
      </c>
      <c r="K8" s="274" t="s">
        <v>123</v>
      </c>
      <c r="L8" s="274" t="s">
        <v>124</v>
      </c>
      <c r="M8" s="274" t="s">
        <v>125</v>
      </c>
      <c r="N8" s="230"/>
      <c r="O8" s="232"/>
      <c r="P8" s="234"/>
      <c r="Q8" s="236"/>
      <c r="R8" s="297"/>
      <c r="S8" s="297"/>
    </row>
    <row r="9" spans="1:19" x14ac:dyDescent="0.2">
      <c r="A9" s="12" t="s">
        <v>1</v>
      </c>
      <c r="B9" s="119" t="s">
        <v>4</v>
      </c>
      <c r="C9" s="99" t="s">
        <v>7</v>
      </c>
      <c r="D9" s="64">
        <v>20</v>
      </c>
      <c r="E9" s="49">
        <v>20</v>
      </c>
      <c r="F9" s="49">
        <v>20</v>
      </c>
      <c r="G9" s="49">
        <v>20</v>
      </c>
      <c r="H9" s="49"/>
      <c r="I9" s="49"/>
      <c r="J9" s="224"/>
      <c r="K9" s="224"/>
      <c r="L9" s="224"/>
      <c r="M9" s="224"/>
      <c r="N9" s="174">
        <f t="shared" ref="N9:N45" si="0">SUM(D9:M9)</f>
        <v>80</v>
      </c>
      <c r="O9" s="130">
        <f t="shared" ref="O9:O45" si="1">COUNT(D9:M9)</f>
        <v>4</v>
      </c>
      <c r="P9" s="81">
        <f>N9*400</f>
        <v>32000</v>
      </c>
      <c r="Q9" s="78"/>
      <c r="R9" s="75">
        <v>48000</v>
      </c>
      <c r="S9" s="277">
        <f>P9-R9</f>
        <v>-16000</v>
      </c>
    </row>
    <row r="10" spans="1:19" x14ac:dyDescent="0.2">
      <c r="B10" s="109" t="s">
        <v>72</v>
      </c>
      <c r="C10" s="117" t="s">
        <v>8</v>
      </c>
      <c r="D10" s="65">
        <v>20</v>
      </c>
      <c r="E10" s="48">
        <v>15</v>
      </c>
      <c r="F10" s="48">
        <v>20</v>
      </c>
      <c r="G10" s="48"/>
      <c r="H10" s="48"/>
      <c r="I10" s="48"/>
      <c r="J10" s="225"/>
      <c r="K10" s="225"/>
      <c r="L10" s="225"/>
      <c r="M10" s="225"/>
      <c r="N10" s="134">
        <f t="shared" si="0"/>
        <v>55</v>
      </c>
      <c r="O10" s="130">
        <f t="shared" si="1"/>
        <v>3</v>
      </c>
      <c r="P10" s="82">
        <f t="shared" ref="P10:P45" si="2">N10*400</f>
        <v>22000</v>
      </c>
      <c r="Q10" s="79"/>
      <c r="R10" s="73">
        <v>40000</v>
      </c>
      <c r="S10" s="277">
        <f t="shared" ref="S10:S45" si="3">P10-R10</f>
        <v>-18000</v>
      </c>
    </row>
    <row r="11" spans="1:19" x14ac:dyDescent="0.2">
      <c r="B11" s="109" t="s">
        <v>73</v>
      </c>
      <c r="C11" s="101" t="s">
        <v>9</v>
      </c>
      <c r="D11" s="65">
        <v>15</v>
      </c>
      <c r="E11" s="48">
        <v>15</v>
      </c>
      <c r="F11" s="48">
        <v>15</v>
      </c>
      <c r="G11" s="48"/>
      <c r="H11" s="48"/>
      <c r="I11" s="48"/>
      <c r="J11" s="225"/>
      <c r="K11" s="225"/>
      <c r="L11" s="225"/>
      <c r="M11" s="225"/>
      <c r="N11" s="134">
        <f t="shared" si="0"/>
        <v>45</v>
      </c>
      <c r="O11" s="130">
        <f t="shared" si="1"/>
        <v>3</v>
      </c>
      <c r="P11" s="82">
        <f t="shared" si="2"/>
        <v>18000</v>
      </c>
      <c r="Q11" s="79"/>
      <c r="R11" s="73">
        <v>12000</v>
      </c>
      <c r="S11" s="277">
        <f t="shared" si="3"/>
        <v>6000</v>
      </c>
    </row>
    <row r="12" spans="1:19" x14ac:dyDescent="0.2">
      <c r="B12" s="109" t="s">
        <v>74</v>
      </c>
      <c r="C12" s="102" t="s">
        <v>10</v>
      </c>
      <c r="D12" s="65">
        <v>20</v>
      </c>
      <c r="E12" s="48">
        <v>20</v>
      </c>
      <c r="F12" s="48">
        <v>20</v>
      </c>
      <c r="G12" s="48">
        <v>20</v>
      </c>
      <c r="H12" s="48">
        <v>20</v>
      </c>
      <c r="I12" s="48"/>
      <c r="J12" s="225"/>
      <c r="K12" s="225"/>
      <c r="L12" s="225"/>
      <c r="M12" s="225"/>
      <c r="N12" s="134">
        <f t="shared" si="0"/>
        <v>100</v>
      </c>
      <c r="O12" s="130">
        <f t="shared" si="1"/>
        <v>5</v>
      </c>
      <c r="P12" s="82">
        <f t="shared" si="2"/>
        <v>40000</v>
      </c>
      <c r="Q12" s="79"/>
      <c r="R12" s="73">
        <v>50000</v>
      </c>
      <c r="S12" s="277">
        <f t="shared" si="3"/>
        <v>-10000</v>
      </c>
    </row>
    <row r="13" spans="1:19" x14ac:dyDescent="0.2">
      <c r="B13" s="109" t="s">
        <v>75</v>
      </c>
      <c r="C13" s="102" t="s">
        <v>11</v>
      </c>
      <c r="D13" s="65">
        <v>20</v>
      </c>
      <c r="E13" s="48">
        <v>20</v>
      </c>
      <c r="F13" s="48">
        <v>20</v>
      </c>
      <c r="G13" s="48">
        <v>20</v>
      </c>
      <c r="H13" s="48">
        <v>20</v>
      </c>
      <c r="I13" s="48"/>
      <c r="J13" s="225"/>
      <c r="K13" s="225"/>
      <c r="L13" s="225"/>
      <c r="M13" s="225"/>
      <c r="N13" s="134">
        <f t="shared" si="0"/>
        <v>100</v>
      </c>
      <c r="O13" s="130">
        <f t="shared" si="1"/>
        <v>5</v>
      </c>
      <c r="P13" s="82">
        <f t="shared" si="2"/>
        <v>40000</v>
      </c>
      <c r="Q13" s="79"/>
      <c r="R13" s="73">
        <v>40000</v>
      </c>
      <c r="S13" s="277">
        <f t="shared" si="3"/>
        <v>0</v>
      </c>
    </row>
    <row r="14" spans="1:19" x14ac:dyDescent="0.2">
      <c r="B14" s="109" t="s">
        <v>76</v>
      </c>
      <c r="C14" s="101" t="s">
        <v>12</v>
      </c>
      <c r="D14" s="66">
        <v>20</v>
      </c>
      <c r="E14" s="48">
        <v>20</v>
      </c>
      <c r="F14" s="48">
        <v>20</v>
      </c>
      <c r="G14" s="48"/>
      <c r="H14" s="48"/>
      <c r="I14" s="48"/>
      <c r="J14" s="225"/>
      <c r="K14" s="225"/>
      <c r="L14" s="225"/>
      <c r="M14" s="225"/>
      <c r="N14" s="134">
        <f t="shared" si="0"/>
        <v>60</v>
      </c>
      <c r="O14" s="130">
        <f t="shared" si="1"/>
        <v>3</v>
      </c>
      <c r="P14" s="82">
        <f t="shared" si="2"/>
        <v>24000</v>
      </c>
      <c r="Q14" s="79"/>
      <c r="R14" s="73">
        <v>8000</v>
      </c>
      <c r="S14" s="277">
        <f t="shared" si="3"/>
        <v>16000</v>
      </c>
    </row>
    <row r="15" spans="1:19" x14ac:dyDescent="0.2">
      <c r="B15" s="109" t="s">
        <v>77</v>
      </c>
      <c r="C15" s="102" t="s">
        <v>13</v>
      </c>
      <c r="D15" s="65">
        <v>20</v>
      </c>
      <c r="E15" s="48">
        <v>20</v>
      </c>
      <c r="F15" s="48">
        <v>10</v>
      </c>
      <c r="G15" s="48"/>
      <c r="H15" s="48"/>
      <c r="I15" s="48"/>
      <c r="J15" s="225"/>
      <c r="K15" s="225"/>
      <c r="L15" s="225"/>
      <c r="M15" s="225"/>
      <c r="N15" s="134">
        <f t="shared" si="0"/>
        <v>50</v>
      </c>
      <c r="O15" s="130">
        <f t="shared" si="1"/>
        <v>3</v>
      </c>
      <c r="P15" s="82">
        <f t="shared" si="2"/>
        <v>20000</v>
      </c>
      <c r="Q15" s="79"/>
      <c r="R15" s="73">
        <v>28000</v>
      </c>
      <c r="S15" s="277">
        <f t="shared" si="3"/>
        <v>-8000</v>
      </c>
    </row>
    <row r="16" spans="1:19" x14ac:dyDescent="0.2">
      <c r="B16" s="109" t="s">
        <v>71</v>
      </c>
      <c r="C16" s="100" t="s">
        <v>112</v>
      </c>
      <c r="D16" s="65"/>
      <c r="E16" s="48"/>
      <c r="F16" s="48"/>
      <c r="G16" s="48"/>
      <c r="H16" s="48"/>
      <c r="I16" s="48"/>
      <c r="J16" s="225"/>
      <c r="K16" s="225"/>
      <c r="L16" s="225"/>
      <c r="M16" s="225"/>
      <c r="N16" s="134">
        <f t="shared" si="0"/>
        <v>0</v>
      </c>
      <c r="O16" s="130">
        <f t="shared" si="1"/>
        <v>0</v>
      </c>
      <c r="P16" s="82">
        <f>N16*400</f>
        <v>0</v>
      </c>
      <c r="Q16" s="79"/>
      <c r="R16" s="73">
        <v>0</v>
      </c>
      <c r="S16" s="277">
        <f>P16-R16</f>
        <v>0</v>
      </c>
    </row>
    <row r="17" spans="1:19" x14ac:dyDescent="0.2">
      <c r="B17" s="109" t="s">
        <v>78</v>
      </c>
      <c r="C17" s="100" t="s">
        <v>14</v>
      </c>
      <c r="D17" s="65">
        <v>10</v>
      </c>
      <c r="E17" s="48">
        <v>10</v>
      </c>
      <c r="F17" s="48">
        <v>16</v>
      </c>
      <c r="G17" s="48">
        <v>16</v>
      </c>
      <c r="H17" s="48"/>
      <c r="I17" s="48"/>
      <c r="J17" s="225"/>
      <c r="K17" s="225"/>
      <c r="L17" s="225"/>
      <c r="M17" s="225"/>
      <c r="N17" s="134">
        <f t="shared" si="0"/>
        <v>52</v>
      </c>
      <c r="O17" s="130">
        <f t="shared" si="1"/>
        <v>4</v>
      </c>
      <c r="P17" s="82">
        <f t="shared" si="2"/>
        <v>20800</v>
      </c>
      <c r="Q17" s="79"/>
      <c r="R17" s="73">
        <v>18000</v>
      </c>
      <c r="S17" s="277">
        <f t="shared" si="3"/>
        <v>2800</v>
      </c>
    </row>
    <row r="18" spans="1:19" x14ac:dyDescent="0.2">
      <c r="B18" s="109" t="s">
        <v>79</v>
      </c>
      <c r="C18" s="102" t="s">
        <v>15</v>
      </c>
      <c r="D18" s="65">
        <v>20</v>
      </c>
      <c r="E18" s="48">
        <v>20</v>
      </c>
      <c r="F18" s="48">
        <v>15</v>
      </c>
      <c r="G18" s="48"/>
      <c r="H18" s="48"/>
      <c r="I18" s="48"/>
      <c r="J18" s="225"/>
      <c r="K18" s="225"/>
      <c r="L18" s="225"/>
      <c r="M18" s="225"/>
      <c r="N18" s="134">
        <f t="shared" si="0"/>
        <v>55</v>
      </c>
      <c r="O18" s="130">
        <f t="shared" si="1"/>
        <v>3</v>
      </c>
      <c r="P18" s="82">
        <f t="shared" si="2"/>
        <v>22000</v>
      </c>
      <c r="Q18" s="79"/>
      <c r="R18" s="73">
        <v>8000</v>
      </c>
      <c r="S18" s="277">
        <f t="shared" si="3"/>
        <v>14000</v>
      </c>
    </row>
    <row r="19" spans="1:19" x14ac:dyDescent="0.2">
      <c r="B19" s="109" t="s">
        <v>80</v>
      </c>
      <c r="C19" s="102" t="s">
        <v>16</v>
      </c>
      <c r="D19" s="65">
        <v>15</v>
      </c>
      <c r="E19" s="48">
        <v>10</v>
      </c>
      <c r="F19" s="48"/>
      <c r="G19" s="48"/>
      <c r="H19" s="48"/>
      <c r="I19" s="48"/>
      <c r="J19" s="225"/>
      <c r="K19" s="225"/>
      <c r="L19" s="225"/>
      <c r="M19" s="225"/>
      <c r="N19" s="134">
        <f t="shared" si="0"/>
        <v>25</v>
      </c>
      <c r="O19" s="130">
        <f t="shared" si="1"/>
        <v>2</v>
      </c>
      <c r="P19" s="82">
        <f t="shared" si="2"/>
        <v>10000</v>
      </c>
      <c r="Q19" s="79"/>
      <c r="R19" s="73">
        <v>8000</v>
      </c>
      <c r="S19" s="277">
        <f t="shared" si="3"/>
        <v>2000</v>
      </c>
    </row>
    <row r="20" spans="1:19" x14ac:dyDescent="0.2">
      <c r="B20" s="120" t="s">
        <v>81</v>
      </c>
      <c r="C20" s="118" t="s">
        <v>17</v>
      </c>
      <c r="D20" s="71">
        <v>20</v>
      </c>
      <c r="E20" s="52"/>
      <c r="F20" s="52"/>
      <c r="G20" s="52"/>
      <c r="H20" s="52"/>
      <c r="I20" s="52"/>
      <c r="J20" s="226"/>
      <c r="K20" s="226"/>
      <c r="L20" s="226"/>
      <c r="M20" s="226"/>
      <c r="N20" s="134">
        <f t="shared" si="0"/>
        <v>20</v>
      </c>
      <c r="O20" s="131">
        <f t="shared" si="1"/>
        <v>1</v>
      </c>
      <c r="P20" s="83">
        <f t="shared" si="2"/>
        <v>8000</v>
      </c>
      <c r="Q20" s="79"/>
      <c r="R20" s="73">
        <v>8000</v>
      </c>
      <c r="S20" s="277">
        <f t="shared" si="3"/>
        <v>0</v>
      </c>
    </row>
    <row r="21" spans="1:19" ht="13.5" thickBot="1" x14ac:dyDescent="0.25">
      <c r="A21" s="72"/>
      <c r="B21" s="110" t="s">
        <v>82</v>
      </c>
      <c r="C21" s="103" t="s">
        <v>18</v>
      </c>
      <c r="D21" s="67">
        <v>15</v>
      </c>
      <c r="E21" s="50">
        <v>20</v>
      </c>
      <c r="F21" s="50"/>
      <c r="G21" s="50"/>
      <c r="H21" s="50"/>
      <c r="I21" s="50"/>
      <c r="J21" s="227"/>
      <c r="K21" s="227"/>
      <c r="L21" s="227"/>
      <c r="M21" s="227"/>
      <c r="N21" s="135">
        <f t="shared" si="0"/>
        <v>35</v>
      </c>
      <c r="O21" s="132">
        <f t="shared" si="1"/>
        <v>2</v>
      </c>
      <c r="P21" s="84">
        <f t="shared" si="2"/>
        <v>14000</v>
      </c>
      <c r="Q21" s="85"/>
      <c r="R21" s="74">
        <v>8000</v>
      </c>
      <c r="S21" s="278">
        <f t="shared" si="3"/>
        <v>6000</v>
      </c>
    </row>
    <row r="22" spans="1:19" x14ac:dyDescent="0.2">
      <c r="A22" s="12" t="s">
        <v>2</v>
      </c>
      <c r="B22" s="111" t="s">
        <v>5</v>
      </c>
      <c r="C22" s="104" t="s">
        <v>49</v>
      </c>
      <c r="D22" s="172">
        <v>15</v>
      </c>
      <c r="E22" s="173">
        <v>15</v>
      </c>
      <c r="F22" s="173"/>
      <c r="G22" s="173"/>
      <c r="H22" s="173"/>
      <c r="I22" s="173"/>
      <c r="J22" s="275"/>
      <c r="K22" s="275"/>
      <c r="L22" s="275"/>
      <c r="M22" s="275"/>
      <c r="N22" s="133">
        <f t="shared" si="0"/>
        <v>30</v>
      </c>
      <c r="O22" s="175">
        <f t="shared" si="1"/>
        <v>2</v>
      </c>
      <c r="P22" s="176">
        <f t="shared" si="2"/>
        <v>12000</v>
      </c>
      <c r="Q22" s="177"/>
      <c r="R22" s="178">
        <v>12000</v>
      </c>
      <c r="S22" s="279">
        <f t="shared" si="3"/>
        <v>0</v>
      </c>
    </row>
    <row r="23" spans="1:19" x14ac:dyDescent="0.2">
      <c r="B23" s="112" t="s">
        <v>83</v>
      </c>
      <c r="C23" s="102" t="s">
        <v>50</v>
      </c>
      <c r="D23" s="65">
        <v>20</v>
      </c>
      <c r="E23" s="48">
        <v>20</v>
      </c>
      <c r="F23" s="48">
        <v>20</v>
      </c>
      <c r="G23" s="48">
        <v>20</v>
      </c>
      <c r="H23" s="48">
        <v>20</v>
      </c>
      <c r="I23" s="48"/>
      <c r="J23" s="225"/>
      <c r="K23" s="225"/>
      <c r="L23" s="225"/>
      <c r="M23" s="225"/>
      <c r="N23" s="134">
        <f t="shared" si="0"/>
        <v>100</v>
      </c>
      <c r="O23" s="130">
        <f t="shared" si="1"/>
        <v>5</v>
      </c>
      <c r="P23" s="82">
        <f t="shared" si="2"/>
        <v>40000</v>
      </c>
      <c r="Q23" s="79"/>
      <c r="R23" s="73">
        <v>40000</v>
      </c>
      <c r="S23" s="277">
        <f t="shared" si="3"/>
        <v>0</v>
      </c>
    </row>
    <row r="24" spans="1:19" x14ac:dyDescent="0.2">
      <c r="B24" s="112" t="s">
        <v>84</v>
      </c>
      <c r="C24" s="105" t="s">
        <v>51</v>
      </c>
      <c r="D24" s="65">
        <v>20</v>
      </c>
      <c r="E24" s="48">
        <v>20</v>
      </c>
      <c r="F24" s="48">
        <v>20</v>
      </c>
      <c r="G24" s="48">
        <v>20</v>
      </c>
      <c r="H24" s="48">
        <v>20</v>
      </c>
      <c r="I24" s="48"/>
      <c r="J24" s="225"/>
      <c r="K24" s="225"/>
      <c r="L24" s="225"/>
      <c r="M24" s="225"/>
      <c r="N24" s="134">
        <f t="shared" si="0"/>
        <v>100</v>
      </c>
      <c r="O24" s="130">
        <f t="shared" si="1"/>
        <v>5</v>
      </c>
      <c r="P24" s="82">
        <f t="shared" si="2"/>
        <v>40000</v>
      </c>
      <c r="Q24" s="79"/>
      <c r="R24" s="73">
        <v>56000</v>
      </c>
      <c r="S24" s="277">
        <f t="shared" si="3"/>
        <v>-16000</v>
      </c>
    </row>
    <row r="25" spans="1:19" x14ac:dyDescent="0.2">
      <c r="B25" s="112" t="s">
        <v>85</v>
      </c>
      <c r="C25" s="102" t="s">
        <v>52</v>
      </c>
      <c r="D25" s="65">
        <v>20</v>
      </c>
      <c r="E25" s="48">
        <v>20</v>
      </c>
      <c r="F25" s="48">
        <v>20</v>
      </c>
      <c r="G25" s="48">
        <v>20</v>
      </c>
      <c r="H25" s="48">
        <v>20</v>
      </c>
      <c r="I25" s="48"/>
      <c r="J25" s="225"/>
      <c r="K25" s="225"/>
      <c r="L25" s="225"/>
      <c r="M25" s="225"/>
      <c r="N25" s="134">
        <f t="shared" si="0"/>
        <v>100</v>
      </c>
      <c r="O25" s="130">
        <f t="shared" si="1"/>
        <v>5</v>
      </c>
      <c r="P25" s="82">
        <f t="shared" si="2"/>
        <v>40000</v>
      </c>
      <c r="Q25" s="79"/>
      <c r="R25" s="73">
        <v>16000</v>
      </c>
      <c r="S25" s="277">
        <f t="shared" si="3"/>
        <v>24000</v>
      </c>
    </row>
    <row r="26" spans="1:19" s="4" customFormat="1" x14ac:dyDescent="0.2">
      <c r="B26" s="113" t="s">
        <v>86</v>
      </c>
      <c r="C26" s="100" t="s">
        <v>114</v>
      </c>
      <c r="D26" s="68">
        <v>15</v>
      </c>
      <c r="E26" s="47"/>
      <c r="F26" s="47"/>
      <c r="G26" s="47"/>
      <c r="H26" s="47"/>
      <c r="I26" s="47"/>
      <c r="J26" s="276"/>
      <c r="K26" s="276"/>
      <c r="L26" s="276"/>
      <c r="M26" s="276"/>
      <c r="N26" s="136">
        <f t="shared" si="0"/>
        <v>15</v>
      </c>
      <c r="O26" s="130">
        <f t="shared" si="1"/>
        <v>1</v>
      </c>
      <c r="P26" s="82">
        <f t="shared" si="2"/>
        <v>6000</v>
      </c>
      <c r="Q26" s="79"/>
      <c r="R26" s="73">
        <v>0</v>
      </c>
      <c r="S26" s="277">
        <f t="shared" si="3"/>
        <v>6000</v>
      </c>
    </row>
    <row r="27" spans="1:19" x14ac:dyDescent="0.2">
      <c r="B27" s="112" t="s">
        <v>87</v>
      </c>
      <c r="C27" s="102" t="s">
        <v>53</v>
      </c>
      <c r="D27" s="65">
        <v>20</v>
      </c>
      <c r="E27" s="48">
        <v>20</v>
      </c>
      <c r="F27" s="48"/>
      <c r="G27" s="48"/>
      <c r="H27" s="48"/>
      <c r="I27" s="48"/>
      <c r="J27" s="225"/>
      <c r="K27" s="225"/>
      <c r="L27" s="225"/>
      <c r="M27" s="225"/>
      <c r="N27" s="134">
        <f t="shared" si="0"/>
        <v>40</v>
      </c>
      <c r="O27" s="130">
        <f t="shared" si="1"/>
        <v>2</v>
      </c>
      <c r="P27" s="82">
        <f t="shared" si="2"/>
        <v>16000</v>
      </c>
      <c r="Q27" s="79"/>
      <c r="R27" s="73">
        <v>16000</v>
      </c>
      <c r="S27" s="277">
        <f t="shared" si="3"/>
        <v>0</v>
      </c>
    </row>
    <row r="28" spans="1:19" x14ac:dyDescent="0.2">
      <c r="B28" s="112" t="s">
        <v>88</v>
      </c>
      <c r="C28" s="105" t="s">
        <v>54</v>
      </c>
      <c r="D28" s="65">
        <v>10</v>
      </c>
      <c r="E28" s="48">
        <v>10</v>
      </c>
      <c r="F28" s="48"/>
      <c r="G28" s="48"/>
      <c r="H28" s="48"/>
      <c r="I28" s="48"/>
      <c r="J28" s="225"/>
      <c r="K28" s="225"/>
      <c r="L28" s="225"/>
      <c r="M28" s="225"/>
      <c r="N28" s="134">
        <f t="shared" si="0"/>
        <v>20</v>
      </c>
      <c r="O28" s="130">
        <f t="shared" si="1"/>
        <v>2</v>
      </c>
      <c r="P28" s="82">
        <f t="shared" si="2"/>
        <v>8000</v>
      </c>
      <c r="Q28" s="79"/>
      <c r="R28" s="73">
        <v>12000</v>
      </c>
      <c r="S28" s="277">
        <f t="shared" si="3"/>
        <v>-4000</v>
      </c>
    </row>
    <row r="29" spans="1:19" x14ac:dyDescent="0.2">
      <c r="B29" s="112" t="s">
        <v>89</v>
      </c>
      <c r="C29" s="102" t="s">
        <v>55</v>
      </c>
      <c r="D29" s="65">
        <v>15</v>
      </c>
      <c r="E29" s="48"/>
      <c r="F29" s="48"/>
      <c r="G29" s="48"/>
      <c r="H29" s="48"/>
      <c r="I29" s="48"/>
      <c r="J29" s="225"/>
      <c r="K29" s="225"/>
      <c r="L29" s="225"/>
      <c r="M29" s="225"/>
      <c r="N29" s="134">
        <f t="shared" si="0"/>
        <v>15</v>
      </c>
      <c r="O29" s="130">
        <f t="shared" si="1"/>
        <v>1</v>
      </c>
      <c r="P29" s="82">
        <f t="shared" si="2"/>
        <v>6000</v>
      </c>
      <c r="Q29" s="79"/>
      <c r="R29" s="73">
        <v>18000</v>
      </c>
      <c r="S29" s="277">
        <f t="shared" si="3"/>
        <v>-12000</v>
      </c>
    </row>
    <row r="30" spans="1:19" x14ac:dyDescent="0.2">
      <c r="B30" s="114" t="s">
        <v>90</v>
      </c>
      <c r="C30" s="100" t="s">
        <v>56</v>
      </c>
      <c r="D30" s="65">
        <v>20</v>
      </c>
      <c r="E30" s="48">
        <v>20</v>
      </c>
      <c r="F30" s="48"/>
      <c r="G30" s="48"/>
      <c r="H30" s="48"/>
      <c r="I30" s="48"/>
      <c r="J30" s="225"/>
      <c r="K30" s="225"/>
      <c r="L30" s="225"/>
      <c r="M30" s="225"/>
      <c r="N30" s="134">
        <f t="shared" si="0"/>
        <v>40</v>
      </c>
      <c r="O30" s="130">
        <f t="shared" si="1"/>
        <v>2</v>
      </c>
      <c r="P30" s="82">
        <f t="shared" si="2"/>
        <v>16000</v>
      </c>
      <c r="Q30" s="79"/>
      <c r="R30" s="73">
        <v>24000</v>
      </c>
      <c r="S30" s="277">
        <f t="shared" si="3"/>
        <v>-8000</v>
      </c>
    </row>
    <row r="31" spans="1:19" x14ac:dyDescent="0.2">
      <c r="B31" s="114" t="s">
        <v>91</v>
      </c>
      <c r="C31" s="102" t="s">
        <v>57</v>
      </c>
      <c r="D31" s="65">
        <v>15</v>
      </c>
      <c r="E31" s="48">
        <v>15</v>
      </c>
      <c r="F31" s="48">
        <v>15</v>
      </c>
      <c r="G31" s="48">
        <v>20</v>
      </c>
      <c r="H31" s="48">
        <v>20</v>
      </c>
      <c r="I31" s="48"/>
      <c r="J31" s="225"/>
      <c r="K31" s="225"/>
      <c r="L31" s="225"/>
      <c r="M31" s="225"/>
      <c r="N31" s="134">
        <f t="shared" si="0"/>
        <v>85</v>
      </c>
      <c r="O31" s="130">
        <f t="shared" si="1"/>
        <v>5</v>
      </c>
      <c r="P31" s="82">
        <f t="shared" si="2"/>
        <v>34000</v>
      </c>
      <c r="Q31" s="79"/>
      <c r="R31" s="73">
        <v>48000</v>
      </c>
      <c r="S31" s="277">
        <f t="shared" si="3"/>
        <v>-14000</v>
      </c>
    </row>
    <row r="32" spans="1:19" x14ac:dyDescent="0.2">
      <c r="B32" s="114" t="s">
        <v>92</v>
      </c>
      <c r="C32" s="102" t="s">
        <v>58</v>
      </c>
      <c r="D32" s="65">
        <v>15</v>
      </c>
      <c r="E32" s="48">
        <v>20</v>
      </c>
      <c r="F32" s="48">
        <v>20</v>
      </c>
      <c r="G32" s="48">
        <v>20</v>
      </c>
      <c r="H32" s="48"/>
      <c r="I32" s="48"/>
      <c r="J32" s="225"/>
      <c r="K32" s="225"/>
      <c r="L32" s="225"/>
      <c r="M32" s="225"/>
      <c r="N32" s="134">
        <f t="shared" si="0"/>
        <v>75</v>
      </c>
      <c r="O32" s="130">
        <f t="shared" si="1"/>
        <v>4</v>
      </c>
      <c r="P32" s="82">
        <f t="shared" si="2"/>
        <v>30000</v>
      </c>
      <c r="Q32" s="79"/>
      <c r="R32" s="73">
        <v>24000</v>
      </c>
      <c r="S32" s="277">
        <f t="shared" si="3"/>
        <v>6000</v>
      </c>
    </row>
    <row r="33" spans="1:19" x14ac:dyDescent="0.2">
      <c r="B33" s="114" t="s">
        <v>93</v>
      </c>
      <c r="C33" s="102" t="s">
        <v>59</v>
      </c>
      <c r="D33" s="65">
        <v>20</v>
      </c>
      <c r="E33" s="48">
        <v>20</v>
      </c>
      <c r="F33" s="48">
        <v>20</v>
      </c>
      <c r="G33" s="48">
        <v>20</v>
      </c>
      <c r="H33" s="48"/>
      <c r="I33" s="48"/>
      <c r="J33" s="225"/>
      <c r="K33" s="225"/>
      <c r="L33" s="225"/>
      <c r="M33" s="225"/>
      <c r="N33" s="134">
        <f t="shared" si="0"/>
        <v>80</v>
      </c>
      <c r="O33" s="130">
        <f t="shared" si="1"/>
        <v>4</v>
      </c>
      <c r="P33" s="82">
        <f t="shared" si="2"/>
        <v>32000</v>
      </c>
      <c r="Q33" s="79"/>
      <c r="R33" s="73">
        <v>48000</v>
      </c>
      <c r="S33" s="277">
        <f t="shared" si="3"/>
        <v>-16000</v>
      </c>
    </row>
    <row r="34" spans="1:19" x14ac:dyDescent="0.2">
      <c r="B34" s="114" t="s">
        <v>94</v>
      </c>
      <c r="C34" s="100" t="s">
        <v>60</v>
      </c>
      <c r="D34" s="65">
        <v>20</v>
      </c>
      <c r="E34" s="48">
        <v>20</v>
      </c>
      <c r="F34" s="48">
        <v>20</v>
      </c>
      <c r="G34" s="48">
        <v>20</v>
      </c>
      <c r="H34" s="48">
        <v>20</v>
      </c>
      <c r="I34" s="48">
        <v>20</v>
      </c>
      <c r="J34" s="225">
        <v>20</v>
      </c>
      <c r="K34" s="225">
        <v>20</v>
      </c>
      <c r="L34" s="225">
        <v>20</v>
      </c>
      <c r="M34" s="225"/>
      <c r="N34" s="134">
        <f t="shared" si="0"/>
        <v>180</v>
      </c>
      <c r="O34" s="130">
        <f t="shared" si="1"/>
        <v>9</v>
      </c>
      <c r="P34" s="82">
        <f t="shared" si="2"/>
        <v>72000</v>
      </c>
      <c r="Q34" s="79"/>
      <c r="R34" s="73">
        <v>16000</v>
      </c>
      <c r="S34" s="277">
        <f t="shared" si="3"/>
        <v>56000</v>
      </c>
    </row>
    <row r="35" spans="1:19" x14ac:dyDescent="0.2">
      <c r="B35" s="114" t="s">
        <v>95</v>
      </c>
      <c r="C35" s="102" t="s">
        <v>61</v>
      </c>
      <c r="D35" s="65">
        <v>20</v>
      </c>
      <c r="E35" s="48">
        <v>20</v>
      </c>
      <c r="F35" s="48">
        <v>20</v>
      </c>
      <c r="G35" s="48">
        <v>20</v>
      </c>
      <c r="H35" s="48">
        <v>20</v>
      </c>
      <c r="I35" s="48">
        <v>20</v>
      </c>
      <c r="J35" s="225"/>
      <c r="K35" s="225"/>
      <c r="L35" s="225"/>
      <c r="M35" s="225"/>
      <c r="N35" s="134">
        <f t="shared" si="0"/>
        <v>120</v>
      </c>
      <c r="O35" s="130">
        <f t="shared" si="1"/>
        <v>6</v>
      </c>
      <c r="P35" s="82">
        <f t="shared" si="2"/>
        <v>48000</v>
      </c>
      <c r="Q35" s="79"/>
      <c r="R35" s="73">
        <v>24000</v>
      </c>
      <c r="S35" s="277">
        <f t="shared" si="3"/>
        <v>24000</v>
      </c>
    </row>
    <row r="36" spans="1:19" x14ac:dyDescent="0.2">
      <c r="B36" s="115" t="s">
        <v>96</v>
      </c>
      <c r="C36" s="102" t="s">
        <v>32</v>
      </c>
      <c r="D36" s="65">
        <v>20</v>
      </c>
      <c r="E36" s="48">
        <v>20</v>
      </c>
      <c r="F36" s="48"/>
      <c r="G36" s="48"/>
      <c r="H36" s="48"/>
      <c r="I36" s="48"/>
      <c r="J36" s="225"/>
      <c r="K36" s="225"/>
      <c r="L36" s="225"/>
      <c r="M36" s="225"/>
      <c r="N36" s="134">
        <f t="shared" si="0"/>
        <v>40</v>
      </c>
      <c r="O36" s="130">
        <f t="shared" si="1"/>
        <v>2</v>
      </c>
      <c r="P36" s="82">
        <f t="shared" si="2"/>
        <v>16000</v>
      </c>
      <c r="Q36" s="79"/>
      <c r="R36" s="73">
        <v>0</v>
      </c>
      <c r="S36" s="277">
        <f t="shared" si="3"/>
        <v>16000</v>
      </c>
    </row>
    <row r="37" spans="1:19" x14ac:dyDescent="0.2">
      <c r="B37" s="114" t="s">
        <v>97</v>
      </c>
      <c r="C37" s="102" t="s">
        <v>62</v>
      </c>
      <c r="D37" s="65">
        <v>20</v>
      </c>
      <c r="E37" s="48">
        <v>20</v>
      </c>
      <c r="F37" s="48">
        <v>20</v>
      </c>
      <c r="G37" s="48">
        <v>20</v>
      </c>
      <c r="H37" s="48">
        <v>20</v>
      </c>
      <c r="I37" s="48">
        <v>20</v>
      </c>
      <c r="J37" s="225">
        <v>20</v>
      </c>
      <c r="K37" s="225">
        <v>20</v>
      </c>
      <c r="L37" s="225">
        <v>15</v>
      </c>
      <c r="M37" s="225">
        <v>15</v>
      </c>
      <c r="N37" s="134">
        <f t="shared" si="0"/>
        <v>190</v>
      </c>
      <c r="O37" s="130">
        <f t="shared" si="1"/>
        <v>10</v>
      </c>
      <c r="P37" s="82">
        <f t="shared" si="2"/>
        <v>76000</v>
      </c>
      <c r="Q37" s="79"/>
      <c r="R37" s="73">
        <v>8000</v>
      </c>
      <c r="S37" s="277">
        <f t="shared" si="3"/>
        <v>68000</v>
      </c>
    </row>
    <row r="38" spans="1:19" x14ac:dyDescent="0.2">
      <c r="B38" s="114" t="s">
        <v>98</v>
      </c>
      <c r="C38" s="102" t="s">
        <v>63</v>
      </c>
      <c r="D38" s="65">
        <v>15</v>
      </c>
      <c r="E38" s="48">
        <v>15</v>
      </c>
      <c r="F38" s="48">
        <v>15</v>
      </c>
      <c r="G38" s="48">
        <v>15</v>
      </c>
      <c r="H38" s="48">
        <v>15</v>
      </c>
      <c r="I38" s="48">
        <v>20</v>
      </c>
      <c r="J38" s="225">
        <v>20</v>
      </c>
      <c r="K38" s="225">
        <v>20</v>
      </c>
      <c r="L38" s="225"/>
      <c r="M38" s="225"/>
      <c r="N38" s="134">
        <f t="shared" si="0"/>
        <v>135</v>
      </c>
      <c r="O38" s="130">
        <f t="shared" si="1"/>
        <v>8</v>
      </c>
      <c r="P38" s="82">
        <f t="shared" si="2"/>
        <v>54000</v>
      </c>
      <c r="Q38" s="79"/>
      <c r="R38" s="73">
        <v>40000</v>
      </c>
      <c r="S38" s="277">
        <f t="shared" si="3"/>
        <v>14000</v>
      </c>
    </row>
    <row r="39" spans="1:19" x14ac:dyDescent="0.2">
      <c r="B39" s="114" t="s">
        <v>99</v>
      </c>
      <c r="C39" s="102" t="s">
        <v>64</v>
      </c>
      <c r="D39" s="65">
        <v>20</v>
      </c>
      <c r="E39" s="48">
        <v>20</v>
      </c>
      <c r="F39" s="48"/>
      <c r="G39" s="48"/>
      <c r="H39" s="48"/>
      <c r="I39" s="48"/>
      <c r="J39" s="225"/>
      <c r="K39" s="225"/>
      <c r="L39" s="225"/>
      <c r="M39" s="225"/>
      <c r="N39" s="134">
        <f t="shared" si="0"/>
        <v>40</v>
      </c>
      <c r="O39" s="130">
        <f t="shared" si="1"/>
        <v>2</v>
      </c>
      <c r="P39" s="82">
        <f t="shared" si="2"/>
        <v>16000</v>
      </c>
      <c r="Q39" s="79"/>
      <c r="R39" s="73">
        <v>28000</v>
      </c>
      <c r="S39" s="277">
        <f t="shared" si="3"/>
        <v>-12000</v>
      </c>
    </row>
    <row r="40" spans="1:19" x14ac:dyDescent="0.2">
      <c r="B40" s="112" t="s">
        <v>100</v>
      </c>
      <c r="C40" s="102" t="s">
        <v>65</v>
      </c>
      <c r="D40" s="65">
        <v>20</v>
      </c>
      <c r="E40" s="48">
        <v>20</v>
      </c>
      <c r="F40" s="48"/>
      <c r="G40" s="48"/>
      <c r="H40" s="48"/>
      <c r="I40" s="48"/>
      <c r="J40" s="225"/>
      <c r="K40" s="225"/>
      <c r="L40" s="225"/>
      <c r="M40" s="225"/>
      <c r="N40" s="134">
        <f t="shared" si="0"/>
        <v>40</v>
      </c>
      <c r="O40" s="130">
        <f t="shared" si="1"/>
        <v>2</v>
      </c>
      <c r="P40" s="82">
        <f t="shared" si="2"/>
        <v>16000</v>
      </c>
      <c r="Q40" s="79"/>
      <c r="R40" s="73">
        <v>16000</v>
      </c>
      <c r="S40" s="277">
        <f t="shared" si="3"/>
        <v>0</v>
      </c>
    </row>
    <row r="41" spans="1:19" x14ac:dyDescent="0.2">
      <c r="B41" s="114" t="s">
        <v>101</v>
      </c>
      <c r="C41" s="102" t="s">
        <v>66</v>
      </c>
      <c r="D41" s="65">
        <v>20</v>
      </c>
      <c r="E41" s="48">
        <v>20</v>
      </c>
      <c r="F41" s="48">
        <v>20</v>
      </c>
      <c r="G41" s="48">
        <v>20</v>
      </c>
      <c r="H41" s="48">
        <v>20</v>
      </c>
      <c r="I41" s="48">
        <v>20</v>
      </c>
      <c r="J41" s="225"/>
      <c r="K41" s="225"/>
      <c r="L41" s="225"/>
      <c r="M41" s="225"/>
      <c r="N41" s="134">
        <f t="shared" si="0"/>
        <v>120</v>
      </c>
      <c r="O41" s="130">
        <f t="shared" si="1"/>
        <v>6</v>
      </c>
      <c r="P41" s="82">
        <f t="shared" si="2"/>
        <v>48000</v>
      </c>
      <c r="Q41" s="79"/>
      <c r="R41" s="73">
        <v>24000</v>
      </c>
      <c r="S41" s="277">
        <f t="shared" si="3"/>
        <v>24000</v>
      </c>
    </row>
    <row r="42" spans="1:19" x14ac:dyDescent="0.2">
      <c r="B42" s="114" t="s">
        <v>102</v>
      </c>
      <c r="C42" s="102" t="s">
        <v>67</v>
      </c>
      <c r="D42" s="65">
        <v>20</v>
      </c>
      <c r="E42" s="48">
        <v>20</v>
      </c>
      <c r="F42" s="48">
        <v>15</v>
      </c>
      <c r="G42" s="48"/>
      <c r="H42" s="48"/>
      <c r="I42" s="48"/>
      <c r="J42" s="225"/>
      <c r="K42" s="225"/>
      <c r="L42" s="225"/>
      <c r="M42" s="225"/>
      <c r="N42" s="134">
        <f t="shared" si="0"/>
        <v>55</v>
      </c>
      <c r="O42" s="130">
        <f t="shared" si="1"/>
        <v>3</v>
      </c>
      <c r="P42" s="82">
        <f t="shared" si="2"/>
        <v>22000</v>
      </c>
      <c r="Q42" s="79"/>
      <c r="R42" s="73">
        <v>14000</v>
      </c>
      <c r="S42" s="277">
        <f t="shared" si="3"/>
        <v>8000</v>
      </c>
    </row>
    <row r="43" spans="1:19" x14ac:dyDescent="0.2">
      <c r="B43" s="114" t="s">
        <v>103</v>
      </c>
      <c r="C43" s="102" t="s">
        <v>68</v>
      </c>
      <c r="D43" s="65">
        <v>20</v>
      </c>
      <c r="E43" s="48"/>
      <c r="F43" s="48"/>
      <c r="G43" s="48"/>
      <c r="H43" s="48"/>
      <c r="I43" s="48"/>
      <c r="J43" s="225"/>
      <c r="K43" s="225"/>
      <c r="L43" s="225"/>
      <c r="M43" s="225"/>
      <c r="N43" s="134">
        <f t="shared" si="0"/>
        <v>20</v>
      </c>
      <c r="O43" s="130">
        <f t="shared" si="1"/>
        <v>1</v>
      </c>
      <c r="P43" s="82">
        <f t="shared" si="2"/>
        <v>8000</v>
      </c>
      <c r="Q43" s="79"/>
      <c r="R43" s="73">
        <v>8000</v>
      </c>
      <c r="S43" s="277">
        <f t="shared" si="3"/>
        <v>0</v>
      </c>
    </row>
    <row r="44" spans="1:19" x14ac:dyDescent="0.2">
      <c r="B44" s="112" t="s">
        <v>104</v>
      </c>
      <c r="C44" s="102" t="s">
        <v>69</v>
      </c>
      <c r="D44" s="65">
        <v>10</v>
      </c>
      <c r="E44" s="48"/>
      <c r="F44" s="48"/>
      <c r="G44" s="48"/>
      <c r="H44" s="48"/>
      <c r="I44" s="48"/>
      <c r="J44" s="225"/>
      <c r="K44" s="225"/>
      <c r="L44" s="225"/>
      <c r="M44" s="225"/>
      <c r="N44" s="134">
        <f t="shared" si="0"/>
        <v>10</v>
      </c>
      <c r="O44" s="130">
        <f t="shared" si="1"/>
        <v>1</v>
      </c>
      <c r="P44" s="82">
        <f t="shared" si="2"/>
        <v>4000</v>
      </c>
      <c r="Q44" s="79"/>
      <c r="R44" s="73">
        <v>6000</v>
      </c>
      <c r="S44" s="277">
        <f t="shared" si="3"/>
        <v>-2000</v>
      </c>
    </row>
    <row r="45" spans="1:19" ht="13.5" thickBot="1" x14ac:dyDescent="0.25">
      <c r="A45" s="16"/>
      <c r="B45" s="116" t="s">
        <v>105</v>
      </c>
      <c r="C45" s="106" t="s">
        <v>70</v>
      </c>
      <c r="D45" s="67">
        <v>10</v>
      </c>
      <c r="E45" s="50">
        <v>15</v>
      </c>
      <c r="F45" s="50">
        <v>20</v>
      </c>
      <c r="G45" s="50">
        <v>15</v>
      </c>
      <c r="H45" s="50">
        <v>20</v>
      </c>
      <c r="I45" s="50"/>
      <c r="J45" s="227"/>
      <c r="K45" s="227"/>
      <c r="L45" s="227"/>
      <c r="M45" s="227"/>
      <c r="N45" s="135">
        <f t="shared" si="0"/>
        <v>80</v>
      </c>
      <c r="O45" s="169">
        <f t="shared" si="1"/>
        <v>5</v>
      </c>
      <c r="P45" s="84">
        <f t="shared" si="2"/>
        <v>32000</v>
      </c>
      <c r="Q45" s="179"/>
      <c r="R45" s="74">
        <v>24000</v>
      </c>
      <c r="S45" s="278">
        <f t="shared" si="3"/>
        <v>8000</v>
      </c>
    </row>
    <row r="46" spans="1:19" ht="13.5" thickBot="1" x14ac:dyDescent="0.25">
      <c r="B46" s="18"/>
      <c r="C46" s="51" t="s">
        <v>134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8">
        <f>SUM(N9:N45)</f>
        <v>2407</v>
      </c>
      <c r="O46" s="169">
        <f>SUM(O9:O45)</f>
        <v>131</v>
      </c>
      <c r="P46" s="170">
        <f>SUM(P9:P45)</f>
        <v>962800</v>
      </c>
      <c r="Q46" s="171"/>
      <c r="R46" s="180">
        <f>SUM(R9:R45)</f>
        <v>798000</v>
      </c>
      <c r="S46" s="273">
        <f>SUM(P46-R46)</f>
        <v>164800</v>
      </c>
    </row>
  </sheetData>
  <mergeCells count="7">
    <mergeCell ref="R7:R8"/>
    <mergeCell ref="S7:S8"/>
    <mergeCell ref="A4:B4"/>
    <mergeCell ref="D7:M7"/>
    <mergeCell ref="A7:A8"/>
    <mergeCell ref="B7:B8"/>
    <mergeCell ref="C7:C8"/>
  </mergeCells>
  <pageMargins left="0.25" right="0.25" top="0.75" bottom="0.75" header="0.3" footer="0.3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7"/>
  <sheetViews>
    <sheetView tabSelected="1" workbookViewId="0">
      <selection activeCell="A2" sqref="A2"/>
    </sheetView>
  </sheetViews>
  <sheetFormatPr defaultRowHeight="12.75" x14ac:dyDescent="0.2"/>
  <cols>
    <col min="1" max="1" width="4.85546875" customWidth="1"/>
    <col min="2" max="2" width="10.5703125" style="17" customWidth="1"/>
    <col min="3" max="3" width="56.85546875" customWidth="1"/>
    <col min="4" max="4" width="10.140625" style="12" bestFit="1" customWidth="1"/>
    <col min="5" max="9" width="10.140625" style="12" customWidth="1"/>
    <col min="10" max="10" width="11.28515625" style="18" customWidth="1"/>
    <col min="11" max="11" width="5.5703125" customWidth="1"/>
    <col min="12" max="13" width="10.140625" customWidth="1"/>
  </cols>
  <sheetData>
    <row r="1" spans="1:13" s="1" customFormat="1" ht="15.75" x14ac:dyDescent="0.25">
      <c r="A1" s="1" t="s">
        <v>166</v>
      </c>
      <c r="D1" s="23"/>
      <c r="E1" s="23"/>
      <c r="F1" s="23"/>
      <c r="G1" s="23"/>
      <c r="H1" s="23"/>
      <c r="I1" s="23"/>
      <c r="J1" s="10" t="s">
        <v>6</v>
      </c>
    </row>
    <row r="2" spans="1:13" s="1" customFormat="1" ht="15.75" x14ac:dyDescent="0.25">
      <c r="A2" s="1" t="s">
        <v>136</v>
      </c>
      <c r="D2" s="31"/>
      <c r="E2" s="31"/>
      <c r="F2" s="31"/>
      <c r="G2" s="31"/>
      <c r="H2" s="31"/>
      <c r="I2" s="31"/>
      <c r="J2" s="41"/>
      <c r="M2" s="255"/>
    </row>
    <row r="3" spans="1:13" s="1" customFormat="1" ht="15.75" x14ac:dyDescent="0.25">
      <c r="D3" s="31"/>
      <c r="E3" s="31"/>
      <c r="F3" s="31"/>
      <c r="G3" s="31"/>
      <c r="H3" s="31"/>
      <c r="I3" s="31"/>
      <c r="J3" s="41"/>
      <c r="M3" s="255"/>
    </row>
    <row r="4" spans="1:13" s="1" customFormat="1" ht="15.75" x14ac:dyDescent="0.25">
      <c r="A4" s="285"/>
      <c r="B4" s="286"/>
      <c r="C4" s="40"/>
      <c r="D4" s="31"/>
      <c r="E4" s="31"/>
      <c r="F4" s="31"/>
      <c r="G4" s="31"/>
      <c r="H4" s="31"/>
      <c r="I4" s="31"/>
      <c r="J4" s="41"/>
      <c r="M4" s="255"/>
    </row>
    <row r="5" spans="1:13" s="1" customFormat="1" ht="15.75" x14ac:dyDescent="0.25">
      <c r="A5" s="45"/>
      <c r="B5" s="46"/>
      <c r="C5" s="45"/>
      <c r="D5" s="31"/>
      <c r="E5" s="31"/>
      <c r="F5" s="31"/>
      <c r="G5" s="31"/>
      <c r="H5" s="31"/>
      <c r="I5" s="31"/>
      <c r="J5" s="41"/>
      <c r="M5" s="255"/>
    </row>
    <row r="6" spans="1:13" ht="13.5" thickBot="1" x14ac:dyDescent="0.25">
      <c r="C6" s="3"/>
    </row>
    <row r="7" spans="1:13" ht="39" thickBot="1" x14ac:dyDescent="0.25">
      <c r="A7" s="97"/>
      <c r="B7" s="107" t="str">
        <f>OS!B7</f>
        <v>OID</v>
      </c>
      <c r="C7" s="98" t="str">
        <f>OS!C7</f>
        <v>Högskola</v>
      </c>
      <c r="D7" s="96" t="s">
        <v>106</v>
      </c>
      <c r="E7" s="96" t="s">
        <v>107</v>
      </c>
      <c r="F7" s="96" t="s">
        <v>108</v>
      </c>
      <c r="G7" s="96" t="s">
        <v>109</v>
      </c>
      <c r="H7" s="96" t="s">
        <v>110</v>
      </c>
      <c r="I7" s="96" t="s">
        <v>111</v>
      </c>
      <c r="J7" s="137" t="s">
        <v>163</v>
      </c>
      <c r="K7" s="146"/>
      <c r="L7" s="181" t="s">
        <v>164</v>
      </c>
      <c r="M7" s="182" t="s">
        <v>165</v>
      </c>
    </row>
    <row r="8" spans="1:13" x14ac:dyDescent="0.2">
      <c r="A8" s="86" t="s">
        <v>1</v>
      </c>
      <c r="B8" s="108" t="s">
        <v>4</v>
      </c>
      <c r="C8" s="99" t="s">
        <v>7</v>
      </c>
      <c r="D8" s="75">
        <f>SMS!F8</f>
        <v>1349325</v>
      </c>
      <c r="E8" s="75">
        <f>SMT!F8</f>
        <v>64800</v>
      </c>
      <c r="F8" s="75">
        <f>STA!F8</f>
        <v>7260</v>
      </c>
      <c r="G8" s="75">
        <f>STT!F8</f>
        <v>30250</v>
      </c>
      <c r="H8" s="75">
        <f>OS!K8</f>
        <v>138900</v>
      </c>
      <c r="I8" s="75">
        <f>BIP!P9</f>
        <v>32000</v>
      </c>
      <c r="J8" s="138">
        <f>SUM(D8:I8)</f>
        <v>1622535</v>
      </c>
      <c r="K8" s="143"/>
      <c r="L8" s="75">
        <v>1270650</v>
      </c>
      <c r="M8" s="281">
        <f>J8-L8</f>
        <v>351885</v>
      </c>
    </row>
    <row r="9" spans="1:13" x14ac:dyDescent="0.2">
      <c r="A9" s="87"/>
      <c r="B9" s="109" t="s">
        <v>72</v>
      </c>
      <c r="C9" s="101" t="s">
        <v>8</v>
      </c>
      <c r="D9" s="75">
        <f>SMS!F9</f>
        <v>1170340</v>
      </c>
      <c r="E9" s="75">
        <f>SMT!F9</f>
        <v>113400</v>
      </c>
      <c r="F9" s="75">
        <f>STA!F9</f>
        <v>38720</v>
      </c>
      <c r="G9" s="75">
        <f>STT!F9</f>
        <v>70180</v>
      </c>
      <c r="H9" s="75">
        <f>OS!K9</f>
        <v>149480</v>
      </c>
      <c r="I9" s="75">
        <f>BIP!P10</f>
        <v>22000</v>
      </c>
      <c r="J9" s="138">
        <f t="shared" ref="J9:J44" si="0">SUM(D9:I9)</f>
        <v>1564120</v>
      </c>
      <c r="K9" s="101"/>
      <c r="L9" s="75">
        <v>1316220</v>
      </c>
      <c r="M9" s="281">
        <f t="shared" ref="M9:M45" si="1">J9-L9</f>
        <v>247900</v>
      </c>
    </row>
    <row r="10" spans="1:13" x14ac:dyDescent="0.2">
      <c r="A10" s="87"/>
      <c r="B10" s="109" t="s">
        <v>73</v>
      </c>
      <c r="C10" s="101" t="s">
        <v>9</v>
      </c>
      <c r="D10" s="75">
        <f>SMS!F10</f>
        <v>590220</v>
      </c>
      <c r="E10" s="75">
        <f>SMT!F10</f>
        <v>48600</v>
      </c>
      <c r="F10" s="75">
        <f>STA!F10</f>
        <v>22990</v>
      </c>
      <c r="G10" s="75">
        <f>STT!F10</f>
        <v>75020</v>
      </c>
      <c r="H10" s="75">
        <f>OS!K10</f>
        <v>88530</v>
      </c>
      <c r="I10" s="75">
        <f>BIP!P11</f>
        <v>18000</v>
      </c>
      <c r="J10" s="138">
        <f t="shared" si="0"/>
        <v>843360</v>
      </c>
      <c r="K10" s="101"/>
      <c r="L10" s="75">
        <v>447220</v>
      </c>
      <c r="M10" s="281">
        <f t="shared" si="1"/>
        <v>396140</v>
      </c>
    </row>
    <row r="11" spans="1:13" x14ac:dyDescent="0.2">
      <c r="A11" s="87"/>
      <c r="B11" s="109" t="s">
        <v>74</v>
      </c>
      <c r="C11" s="102" t="s">
        <v>10</v>
      </c>
      <c r="D11" s="75">
        <f>SMS!F11</f>
        <v>1016345</v>
      </c>
      <c r="E11" s="75">
        <f>SMT!F11</f>
        <v>83700</v>
      </c>
      <c r="F11" s="75">
        <f>STA!F11</f>
        <v>25410</v>
      </c>
      <c r="G11" s="75">
        <f>STT!F11</f>
        <v>81070</v>
      </c>
      <c r="H11" s="75">
        <f>OS!K11</f>
        <v>128780</v>
      </c>
      <c r="I11" s="75">
        <f>BIP!P12</f>
        <v>40000</v>
      </c>
      <c r="J11" s="138">
        <f t="shared" si="0"/>
        <v>1375305</v>
      </c>
      <c r="K11" s="141"/>
      <c r="L11" s="75">
        <v>996710</v>
      </c>
      <c r="M11" s="281">
        <f t="shared" si="1"/>
        <v>378595</v>
      </c>
    </row>
    <row r="12" spans="1:13" x14ac:dyDescent="0.2">
      <c r="A12" s="87"/>
      <c r="B12" s="109" t="s">
        <v>75</v>
      </c>
      <c r="C12" s="102" t="s">
        <v>11</v>
      </c>
      <c r="D12" s="75">
        <f>SMS!F12</f>
        <v>320200</v>
      </c>
      <c r="E12" s="75">
        <f>SMT!F12</f>
        <v>49950</v>
      </c>
      <c r="F12" s="75">
        <f>STA!F12</f>
        <v>8520</v>
      </c>
      <c r="G12" s="75">
        <f>STT!F12</f>
        <v>41180</v>
      </c>
      <c r="H12" s="75">
        <f>OS!K12</f>
        <v>56790</v>
      </c>
      <c r="I12" s="75">
        <f>BIP!P13</f>
        <v>40000</v>
      </c>
      <c r="J12" s="138">
        <f t="shared" si="0"/>
        <v>516640</v>
      </c>
      <c r="K12" s="141"/>
      <c r="L12" s="75">
        <v>458455</v>
      </c>
      <c r="M12" s="281">
        <f t="shared" si="1"/>
        <v>58185</v>
      </c>
    </row>
    <row r="13" spans="1:13" x14ac:dyDescent="0.2">
      <c r="A13" s="87"/>
      <c r="B13" s="109" t="s">
        <v>76</v>
      </c>
      <c r="C13" s="101" t="s">
        <v>12</v>
      </c>
      <c r="D13" s="75">
        <f>SMS!F13</f>
        <v>471740</v>
      </c>
      <c r="E13" s="75">
        <f>SMT!F13</f>
        <v>21600</v>
      </c>
      <c r="F13" s="75">
        <f>STA!F13</f>
        <v>10890</v>
      </c>
      <c r="G13" s="75">
        <f>STT!F13</f>
        <v>43560</v>
      </c>
      <c r="H13" s="75">
        <f>OS!K13</f>
        <v>66910</v>
      </c>
      <c r="I13" s="75">
        <f>BIP!P14</f>
        <v>24000</v>
      </c>
      <c r="J13" s="138">
        <f t="shared" si="0"/>
        <v>638700</v>
      </c>
      <c r="K13" s="141"/>
      <c r="L13" s="75">
        <v>413635</v>
      </c>
      <c r="M13" s="281">
        <f t="shared" si="1"/>
        <v>225065</v>
      </c>
    </row>
    <row r="14" spans="1:13" x14ac:dyDescent="0.2">
      <c r="A14" s="87"/>
      <c r="B14" s="109" t="s">
        <v>77</v>
      </c>
      <c r="C14" s="102" t="s">
        <v>13</v>
      </c>
      <c r="D14" s="75">
        <f>SMS!F14</f>
        <v>547425</v>
      </c>
      <c r="E14" s="75">
        <f>SMT!F14</f>
        <v>97125</v>
      </c>
      <c r="F14" s="75">
        <f>STA!F14</f>
        <v>17040</v>
      </c>
      <c r="G14" s="75">
        <f>STT!F14</f>
        <v>32660</v>
      </c>
      <c r="H14" s="75">
        <f>OS!K14</f>
        <v>77030</v>
      </c>
      <c r="I14" s="75">
        <f>BIP!P15</f>
        <v>20000</v>
      </c>
      <c r="J14" s="138">
        <f t="shared" si="0"/>
        <v>791280</v>
      </c>
      <c r="K14" s="141"/>
      <c r="L14" s="75">
        <v>540760</v>
      </c>
      <c r="M14" s="281">
        <f t="shared" si="1"/>
        <v>250520</v>
      </c>
    </row>
    <row r="15" spans="1:13" x14ac:dyDescent="0.2">
      <c r="A15" s="87"/>
      <c r="B15" s="109" t="s">
        <v>71</v>
      </c>
      <c r="C15" s="100" t="s">
        <v>113</v>
      </c>
      <c r="D15" s="75">
        <f>SMS!F15</f>
        <v>540050</v>
      </c>
      <c r="E15" s="75">
        <f>SMT!F15</f>
        <v>32400</v>
      </c>
      <c r="F15" s="75">
        <f>STA!F15</f>
        <v>2420</v>
      </c>
      <c r="G15" s="75">
        <f>STT!F15</f>
        <v>13310</v>
      </c>
      <c r="H15" s="75">
        <f>OS!K15</f>
        <v>66450</v>
      </c>
      <c r="I15" s="75">
        <f>BIP!P16</f>
        <v>0</v>
      </c>
      <c r="J15" s="138">
        <f t="shared" si="0"/>
        <v>654630</v>
      </c>
      <c r="K15" s="141"/>
      <c r="L15" s="75">
        <v>547650</v>
      </c>
      <c r="M15" s="281">
        <f>J15-L15</f>
        <v>106980</v>
      </c>
    </row>
    <row r="16" spans="1:13" x14ac:dyDescent="0.2">
      <c r="A16" s="87"/>
      <c r="B16" s="109" t="s">
        <v>78</v>
      </c>
      <c r="C16" s="100" t="s">
        <v>14</v>
      </c>
      <c r="D16" s="75">
        <f>SMS!F16</f>
        <v>275390</v>
      </c>
      <c r="E16" s="75">
        <f>SMT!F16</f>
        <v>16200</v>
      </c>
      <c r="F16" s="75">
        <f>STA!F16</f>
        <v>37510</v>
      </c>
      <c r="G16" s="75">
        <f>STT!F16</f>
        <v>24200</v>
      </c>
      <c r="H16" s="75">
        <f>OS!K16</f>
        <v>56330</v>
      </c>
      <c r="I16" s="75">
        <f>BIP!P17</f>
        <v>20800</v>
      </c>
      <c r="J16" s="138">
        <f t="shared" si="0"/>
        <v>430430</v>
      </c>
      <c r="K16" s="141"/>
      <c r="L16" s="75">
        <v>423275</v>
      </c>
      <c r="M16" s="281">
        <f t="shared" si="1"/>
        <v>7155</v>
      </c>
    </row>
    <row r="17" spans="1:13" x14ac:dyDescent="0.2">
      <c r="A17" s="87"/>
      <c r="B17" s="109" t="s">
        <v>79</v>
      </c>
      <c r="C17" s="102" t="s">
        <v>15</v>
      </c>
      <c r="D17" s="75">
        <f>SMS!F17</f>
        <v>982175</v>
      </c>
      <c r="E17" s="75">
        <f>SMT!F17</f>
        <v>43200</v>
      </c>
      <c r="F17" s="75">
        <f>STA!F17</f>
        <v>13310</v>
      </c>
      <c r="G17" s="75">
        <f>STT!F17</f>
        <v>36300</v>
      </c>
      <c r="H17" s="75">
        <f>OS!K17</f>
        <v>109460</v>
      </c>
      <c r="I17" s="75">
        <f>BIP!P18</f>
        <v>22000</v>
      </c>
      <c r="J17" s="138">
        <f t="shared" si="0"/>
        <v>1206445</v>
      </c>
      <c r="K17" s="141"/>
      <c r="L17" s="75">
        <v>1022500</v>
      </c>
      <c r="M17" s="281">
        <f t="shared" si="1"/>
        <v>183945</v>
      </c>
    </row>
    <row r="18" spans="1:13" x14ac:dyDescent="0.2">
      <c r="A18" s="87"/>
      <c r="B18" s="109" t="s">
        <v>80</v>
      </c>
      <c r="C18" s="102" t="s">
        <v>16</v>
      </c>
      <c r="D18" s="75">
        <f>SMS!F18</f>
        <v>887500</v>
      </c>
      <c r="E18" s="75">
        <f>SMT!F18</f>
        <v>94500</v>
      </c>
      <c r="F18" s="75">
        <f>STA!F18</f>
        <v>18150</v>
      </c>
      <c r="G18" s="75">
        <f>STT!F18</f>
        <v>33880</v>
      </c>
      <c r="H18" s="75">
        <f>OS!K18</f>
        <v>113140</v>
      </c>
      <c r="I18" s="75">
        <f>BIP!P19</f>
        <v>10000</v>
      </c>
      <c r="J18" s="138">
        <f t="shared" si="0"/>
        <v>1157170</v>
      </c>
      <c r="K18" s="141"/>
      <c r="L18" s="75">
        <v>1067105</v>
      </c>
      <c r="M18" s="281">
        <f t="shared" si="1"/>
        <v>90065</v>
      </c>
    </row>
    <row r="19" spans="1:13" x14ac:dyDescent="0.2">
      <c r="A19" s="87"/>
      <c r="B19" s="109" t="s">
        <v>81</v>
      </c>
      <c r="C19" s="101" t="s">
        <v>17</v>
      </c>
      <c r="D19" s="75">
        <f>SMS!F19</f>
        <v>606495</v>
      </c>
      <c r="E19" s="75">
        <f>SMT!F19</f>
        <v>10800</v>
      </c>
      <c r="F19" s="75">
        <f>STA!F19</f>
        <v>4840</v>
      </c>
      <c r="G19" s="75">
        <f>STT!F19</f>
        <v>12100</v>
      </c>
      <c r="H19" s="75">
        <f>OS!K19</f>
        <v>71050</v>
      </c>
      <c r="I19" s="75">
        <f>BIP!P20</f>
        <v>8000</v>
      </c>
      <c r="J19" s="138">
        <f t="shared" si="0"/>
        <v>713285</v>
      </c>
      <c r="K19" s="101"/>
      <c r="L19" s="75">
        <v>638420</v>
      </c>
      <c r="M19" s="281">
        <f t="shared" si="1"/>
        <v>74865</v>
      </c>
    </row>
    <row r="20" spans="1:13" ht="13.5" thickBot="1" x14ac:dyDescent="0.25">
      <c r="A20" s="88"/>
      <c r="B20" s="110" t="s">
        <v>82</v>
      </c>
      <c r="C20" s="103" t="s">
        <v>18</v>
      </c>
      <c r="D20" s="74">
        <f>SMS!F20</f>
        <v>340460</v>
      </c>
      <c r="E20" s="74">
        <f>SMT!F20</f>
        <v>43200</v>
      </c>
      <c r="F20" s="74">
        <f>STA!F20</f>
        <v>15730</v>
      </c>
      <c r="G20" s="74">
        <f>STT!F20</f>
        <v>33880</v>
      </c>
      <c r="H20" s="74">
        <f>OS!K20</f>
        <v>56790</v>
      </c>
      <c r="I20" s="74">
        <f>BIP!P21</f>
        <v>14000</v>
      </c>
      <c r="J20" s="139">
        <f t="shared" si="0"/>
        <v>504060</v>
      </c>
      <c r="K20" s="142"/>
      <c r="L20" s="74">
        <v>369275</v>
      </c>
      <c r="M20" s="282">
        <f t="shared" si="1"/>
        <v>134785</v>
      </c>
    </row>
    <row r="21" spans="1:13" x14ac:dyDescent="0.2">
      <c r="A21" s="86" t="s">
        <v>2</v>
      </c>
      <c r="B21" s="111" t="s">
        <v>5</v>
      </c>
      <c r="C21" s="104" t="s">
        <v>49</v>
      </c>
      <c r="D21" s="75">
        <f>SMS!F21</f>
        <v>111325</v>
      </c>
      <c r="E21" s="75">
        <f>SMT!F21</f>
        <v>18900</v>
      </c>
      <c r="F21" s="75">
        <f>STA!F21</f>
        <v>19360</v>
      </c>
      <c r="G21" s="75">
        <f>STT!F21</f>
        <v>13310</v>
      </c>
      <c r="H21" s="75">
        <f>OS!K21</f>
        <v>42070</v>
      </c>
      <c r="I21" s="75">
        <f>BIP!P22</f>
        <v>12000</v>
      </c>
      <c r="J21" s="138">
        <f t="shared" si="0"/>
        <v>216965</v>
      </c>
      <c r="K21" s="143"/>
      <c r="L21" s="75">
        <v>342395</v>
      </c>
      <c r="M21" s="281">
        <f t="shared" si="1"/>
        <v>-125430</v>
      </c>
    </row>
    <row r="22" spans="1:13" x14ac:dyDescent="0.2">
      <c r="A22" s="87"/>
      <c r="B22" s="112" t="s">
        <v>83</v>
      </c>
      <c r="C22" s="102" t="s">
        <v>50</v>
      </c>
      <c r="D22" s="73">
        <f>SMS!F22</f>
        <v>87835</v>
      </c>
      <c r="E22" s="73">
        <f>SMT!F22</f>
        <v>94500</v>
      </c>
      <c r="F22" s="73">
        <f>STA!F22</f>
        <v>15730</v>
      </c>
      <c r="G22" s="73">
        <f>STT!F22</f>
        <v>24200</v>
      </c>
      <c r="H22" s="73">
        <f>OS!K22</f>
        <v>46670</v>
      </c>
      <c r="I22" s="73">
        <f>BIP!P23</f>
        <v>40000</v>
      </c>
      <c r="J22" s="138">
        <f t="shared" si="0"/>
        <v>308935</v>
      </c>
      <c r="K22" s="141"/>
      <c r="L22" s="75">
        <v>257680</v>
      </c>
      <c r="M22" s="281">
        <f t="shared" si="1"/>
        <v>51255</v>
      </c>
    </row>
    <row r="23" spans="1:13" x14ac:dyDescent="0.2">
      <c r="A23" s="87"/>
      <c r="B23" s="112" t="s">
        <v>84</v>
      </c>
      <c r="C23" s="105" t="s">
        <v>51</v>
      </c>
      <c r="D23" s="73">
        <f>SMS!F23</f>
        <v>1002565</v>
      </c>
      <c r="E23" s="73">
        <f>SMT!F23</f>
        <v>81000</v>
      </c>
      <c r="F23" s="73">
        <f>STA!F23</f>
        <v>29040</v>
      </c>
      <c r="G23" s="73">
        <f>STT!F23</f>
        <v>49610</v>
      </c>
      <c r="H23" s="73">
        <f>OS!K23</f>
        <v>135220</v>
      </c>
      <c r="I23" s="73">
        <f>BIP!P24</f>
        <v>40000</v>
      </c>
      <c r="J23" s="138">
        <f t="shared" si="0"/>
        <v>1337435</v>
      </c>
      <c r="K23" s="141"/>
      <c r="L23" s="75">
        <v>1333510</v>
      </c>
      <c r="M23" s="281">
        <f t="shared" si="1"/>
        <v>3925</v>
      </c>
    </row>
    <row r="24" spans="1:13" x14ac:dyDescent="0.2">
      <c r="A24" s="87"/>
      <c r="B24" s="112" t="s">
        <v>85</v>
      </c>
      <c r="C24" s="102" t="s">
        <v>52</v>
      </c>
      <c r="D24" s="73">
        <f>SMS!F24</f>
        <v>199090</v>
      </c>
      <c r="E24" s="73">
        <f>SMT!F24</f>
        <v>94500</v>
      </c>
      <c r="F24" s="73">
        <f>STA!F24</f>
        <v>21780</v>
      </c>
      <c r="G24" s="73">
        <f>STT!F24</f>
        <v>82280</v>
      </c>
      <c r="H24" s="73">
        <f>OS!K24</f>
        <v>66450</v>
      </c>
      <c r="I24" s="73">
        <f>BIP!P25</f>
        <v>40000</v>
      </c>
      <c r="J24" s="138">
        <f t="shared" si="0"/>
        <v>504100</v>
      </c>
      <c r="K24" s="141"/>
      <c r="L24" s="75">
        <v>354360</v>
      </c>
      <c r="M24" s="281">
        <f t="shared" si="1"/>
        <v>149740</v>
      </c>
    </row>
    <row r="25" spans="1:13" s="4" customFormat="1" x14ac:dyDescent="0.2">
      <c r="A25" s="144"/>
      <c r="B25" s="113" t="s">
        <v>86</v>
      </c>
      <c r="C25" s="100" t="s">
        <v>114</v>
      </c>
      <c r="D25" s="73">
        <f>SMS!F25</f>
        <v>8805</v>
      </c>
      <c r="E25" s="73">
        <f>SMT!F25</f>
        <v>13500</v>
      </c>
      <c r="F25" s="73">
        <f>STA!F25</f>
        <v>4840</v>
      </c>
      <c r="G25" s="73">
        <f>STT!F25</f>
        <v>6050</v>
      </c>
      <c r="H25" s="73">
        <f>OS!K25</f>
        <v>6800</v>
      </c>
      <c r="I25" s="73">
        <f>BIP!P26</f>
        <v>6000</v>
      </c>
      <c r="J25" s="138">
        <f t="shared" si="0"/>
        <v>45995</v>
      </c>
      <c r="K25" s="101"/>
      <c r="L25" s="75">
        <v>19370</v>
      </c>
      <c r="M25" s="281">
        <f t="shared" si="1"/>
        <v>26625</v>
      </c>
    </row>
    <row r="26" spans="1:13" x14ac:dyDescent="0.2">
      <c r="A26" s="87"/>
      <c r="B26" s="112" t="s">
        <v>87</v>
      </c>
      <c r="C26" s="102" t="s">
        <v>53</v>
      </c>
      <c r="D26" s="73">
        <f>SMS!F26</f>
        <v>157225</v>
      </c>
      <c r="E26" s="73">
        <f>SMT!F26</f>
        <v>67500</v>
      </c>
      <c r="F26" s="73">
        <f>STA!F26</f>
        <v>14520</v>
      </c>
      <c r="G26" s="73">
        <f>STT!F26</f>
        <v>38720</v>
      </c>
      <c r="H26" s="73">
        <f>OS!K26</f>
        <v>54720</v>
      </c>
      <c r="I26" s="73">
        <f>BIP!P27</f>
        <v>16000</v>
      </c>
      <c r="J26" s="138">
        <f t="shared" si="0"/>
        <v>348685</v>
      </c>
      <c r="K26" s="141"/>
      <c r="L26" s="75">
        <v>417300</v>
      </c>
      <c r="M26" s="281">
        <f t="shared" si="1"/>
        <v>-68615</v>
      </c>
    </row>
    <row r="27" spans="1:13" x14ac:dyDescent="0.2">
      <c r="A27" s="87"/>
      <c r="B27" s="112" t="s">
        <v>88</v>
      </c>
      <c r="C27" s="105" t="s">
        <v>54</v>
      </c>
      <c r="D27" s="73">
        <f>SMS!F27</f>
        <v>190285</v>
      </c>
      <c r="E27" s="73">
        <f>SMT!F27</f>
        <v>162000</v>
      </c>
      <c r="F27" s="73">
        <f>STA!F27</f>
        <v>12100</v>
      </c>
      <c r="G27" s="73">
        <f>STT!F27</f>
        <v>21780</v>
      </c>
      <c r="H27" s="73">
        <f>OS!K27</f>
        <v>58170</v>
      </c>
      <c r="I27" s="73">
        <f>BIP!P28</f>
        <v>8000</v>
      </c>
      <c r="J27" s="138">
        <f t="shared" si="0"/>
        <v>452335</v>
      </c>
      <c r="K27" s="141"/>
      <c r="L27" s="75">
        <v>367750</v>
      </c>
      <c r="M27" s="281">
        <f t="shared" si="1"/>
        <v>84585</v>
      </c>
    </row>
    <row r="28" spans="1:13" x14ac:dyDescent="0.2">
      <c r="A28" s="87"/>
      <c r="B28" s="112" t="s">
        <v>89</v>
      </c>
      <c r="C28" s="102" t="s">
        <v>55</v>
      </c>
      <c r="D28" s="73">
        <f>SMS!F28</f>
        <v>95000</v>
      </c>
      <c r="E28" s="73">
        <f>SMT!F28</f>
        <v>41625</v>
      </c>
      <c r="F28" s="73">
        <f>STA!F28</f>
        <v>7100</v>
      </c>
      <c r="G28" s="73">
        <f>STT!F28</f>
        <v>5680</v>
      </c>
      <c r="H28" s="73">
        <f>OS!K28</f>
        <v>25600</v>
      </c>
      <c r="I28" s="73">
        <f>BIP!P29</f>
        <v>6000</v>
      </c>
      <c r="J28" s="138">
        <f t="shared" si="0"/>
        <v>181005</v>
      </c>
      <c r="K28" s="141"/>
      <c r="L28" s="75">
        <v>176045</v>
      </c>
      <c r="M28" s="281">
        <f t="shared" si="1"/>
        <v>4960</v>
      </c>
    </row>
    <row r="29" spans="1:13" x14ac:dyDescent="0.2">
      <c r="A29" s="87"/>
      <c r="B29" s="114" t="s">
        <v>90</v>
      </c>
      <c r="C29" s="100" t="s">
        <v>56</v>
      </c>
      <c r="D29" s="73">
        <f>SMS!F29</f>
        <v>161210</v>
      </c>
      <c r="E29" s="73">
        <f>SMT!F29</f>
        <v>56700</v>
      </c>
      <c r="F29" s="73">
        <f>STA!F29</f>
        <v>15730</v>
      </c>
      <c r="G29" s="73">
        <f>STT!F29</f>
        <v>20570</v>
      </c>
      <c r="H29" s="73">
        <f>OS!K29</f>
        <v>48510</v>
      </c>
      <c r="I29" s="73">
        <f>BIP!P30</f>
        <v>16000</v>
      </c>
      <c r="J29" s="138">
        <f t="shared" si="0"/>
        <v>318720</v>
      </c>
      <c r="K29" s="141"/>
      <c r="L29" s="75">
        <v>335390</v>
      </c>
      <c r="M29" s="281">
        <f t="shared" si="1"/>
        <v>-16670</v>
      </c>
    </row>
    <row r="30" spans="1:13" x14ac:dyDescent="0.2">
      <c r="A30" s="87"/>
      <c r="B30" s="114" t="s">
        <v>91</v>
      </c>
      <c r="C30" s="102" t="s">
        <v>57</v>
      </c>
      <c r="D30" s="73">
        <f>SMS!F30</f>
        <v>335740</v>
      </c>
      <c r="E30" s="73">
        <f>SMT!F30</f>
        <v>86400</v>
      </c>
      <c r="F30" s="73">
        <f>STA!F30</f>
        <v>42350</v>
      </c>
      <c r="G30" s="73">
        <f>STT!F30</f>
        <v>54450</v>
      </c>
      <c r="H30" s="73">
        <f>OS!K30</f>
        <v>80480</v>
      </c>
      <c r="I30" s="73">
        <f>BIP!P31</f>
        <v>34000</v>
      </c>
      <c r="J30" s="138">
        <f t="shared" si="0"/>
        <v>633420</v>
      </c>
      <c r="K30" s="141"/>
      <c r="L30" s="75">
        <v>787590</v>
      </c>
      <c r="M30" s="281">
        <f t="shared" si="1"/>
        <v>-154170</v>
      </c>
    </row>
    <row r="31" spans="1:13" x14ac:dyDescent="0.2">
      <c r="A31" s="87"/>
      <c r="B31" s="114" t="s">
        <v>92</v>
      </c>
      <c r="C31" s="102" t="s">
        <v>58</v>
      </c>
      <c r="D31" s="73">
        <f>SMS!F31</f>
        <v>146350</v>
      </c>
      <c r="E31" s="73">
        <f>SMT!F31</f>
        <v>69375</v>
      </c>
      <c r="F31" s="73">
        <f>STA!F31</f>
        <v>25560</v>
      </c>
      <c r="G31" s="73">
        <f>STT!F31</f>
        <v>35500</v>
      </c>
      <c r="H31" s="73">
        <f>OS!K31</f>
        <v>51500</v>
      </c>
      <c r="I31" s="73">
        <f>BIP!P32</f>
        <v>30000</v>
      </c>
      <c r="J31" s="138">
        <f t="shared" si="0"/>
        <v>358285</v>
      </c>
      <c r="K31" s="141"/>
      <c r="L31" s="75">
        <v>376150</v>
      </c>
      <c r="M31" s="281">
        <f t="shared" si="1"/>
        <v>-17865</v>
      </c>
    </row>
    <row r="32" spans="1:13" x14ac:dyDescent="0.2">
      <c r="A32" s="87"/>
      <c r="B32" s="114" t="s">
        <v>93</v>
      </c>
      <c r="C32" s="102" t="s">
        <v>59</v>
      </c>
      <c r="D32" s="73">
        <f>SMS!F32</f>
        <v>197490</v>
      </c>
      <c r="E32" s="73">
        <f>SMT!F32</f>
        <v>67500</v>
      </c>
      <c r="F32" s="73">
        <f>STA!F32</f>
        <v>19360</v>
      </c>
      <c r="G32" s="73">
        <f>STT!F32</f>
        <v>50820</v>
      </c>
      <c r="H32" s="73">
        <f>OS!K32</f>
        <v>57710</v>
      </c>
      <c r="I32" s="73">
        <f>BIP!P33</f>
        <v>32000</v>
      </c>
      <c r="J32" s="138">
        <f t="shared" si="0"/>
        <v>424880</v>
      </c>
      <c r="K32" s="141"/>
      <c r="L32" s="75">
        <v>502810</v>
      </c>
      <c r="M32" s="281">
        <f t="shared" si="1"/>
        <v>-77930</v>
      </c>
    </row>
    <row r="33" spans="1:13" x14ac:dyDescent="0.2">
      <c r="A33" s="87"/>
      <c r="B33" s="114" t="s">
        <v>94</v>
      </c>
      <c r="C33" s="100" t="s">
        <v>60</v>
      </c>
      <c r="D33" s="73">
        <f>SMS!F33</f>
        <v>694400</v>
      </c>
      <c r="E33" s="73">
        <f>SMT!F33</f>
        <v>116100</v>
      </c>
      <c r="F33" s="73">
        <f>STA!F33</f>
        <v>54450</v>
      </c>
      <c r="G33" s="73">
        <f>STT!F33</f>
        <v>58080</v>
      </c>
      <c r="H33" s="73">
        <f>OS!K33</f>
        <v>121880</v>
      </c>
      <c r="I33" s="73">
        <f>BIP!P34</f>
        <v>72000</v>
      </c>
      <c r="J33" s="138">
        <f t="shared" si="0"/>
        <v>1116910</v>
      </c>
      <c r="K33" s="141"/>
      <c r="L33" s="75">
        <v>772790</v>
      </c>
      <c r="M33" s="281">
        <f t="shared" si="1"/>
        <v>344120</v>
      </c>
    </row>
    <row r="34" spans="1:13" x14ac:dyDescent="0.2">
      <c r="A34" s="87"/>
      <c r="B34" s="114" t="s">
        <v>95</v>
      </c>
      <c r="C34" s="102" t="s">
        <v>61</v>
      </c>
      <c r="D34" s="73">
        <f>SMS!F34</f>
        <v>267450</v>
      </c>
      <c r="E34" s="73">
        <f>SMT!F34</f>
        <v>77700</v>
      </c>
      <c r="F34" s="73">
        <f>STA!F34</f>
        <v>29820</v>
      </c>
      <c r="G34" s="73">
        <f>STT!F34</f>
        <v>14200</v>
      </c>
      <c r="H34" s="73">
        <f>OS!K34</f>
        <v>61390</v>
      </c>
      <c r="I34" s="73">
        <f>BIP!P35</f>
        <v>48000</v>
      </c>
      <c r="J34" s="138">
        <f t="shared" si="0"/>
        <v>498560</v>
      </c>
      <c r="K34" s="141"/>
      <c r="L34" s="75">
        <v>471165</v>
      </c>
      <c r="M34" s="281">
        <f t="shared" si="1"/>
        <v>27395</v>
      </c>
    </row>
    <row r="35" spans="1:13" x14ac:dyDescent="0.2">
      <c r="A35" s="87"/>
      <c r="B35" s="115" t="s">
        <v>96</v>
      </c>
      <c r="C35" s="102" t="s">
        <v>32</v>
      </c>
      <c r="D35" s="73">
        <f>SMS!F35</f>
        <v>20820</v>
      </c>
      <c r="E35" s="73">
        <f>SMT!F35</f>
        <v>0</v>
      </c>
      <c r="F35" s="73">
        <f>STA!F35</f>
        <v>1210</v>
      </c>
      <c r="G35" s="73">
        <f>STT!F35</f>
        <v>3630</v>
      </c>
      <c r="H35" s="73">
        <f>OS!K35</f>
        <v>6400</v>
      </c>
      <c r="I35" s="73">
        <f>BIP!P36</f>
        <v>16000</v>
      </c>
      <c r="J35" s="138">
        <f t="shared" si="0"/>
        <v>48060</v>
      </c>
      <c r="K35" s="141"/>
      <c r="L35" s="75">
        <v>24265</v>
      </c>
      <c r="M35" s="281">
        <f t="shared" si="1"/>
        <v>23795</v>
      </c>
    </row>
    <row r="36" spans="1:13" x14ac:dyDescent="0.2">
      <c r="A36" s="87"/>
      <c r="B36" s="114" t="s">
        <v>97</v>
      </c>
      <c r="C36" s="102" t="s">
        <v>62</v>
      </c>
      <c r="D36" s="73">
        <f>SMS!F36</f>
        <v>104355</v>
      </c>
      <c r="E36" s="73">
        <f>SMT!F36</f>
        <v>70200</v>
      </c>
      <c r="F36" s="73">
        <f>STA!F36</f>
        <v>13310</v>
      </c>
      <c r="G36" s="73">
        <f>STT!F36</f>
        <v>27830</v>
      </c>
      <c r="H36" s="73">
        <f>OS!K36</f>
        <v>42990</v>
      </c>
      <c r="I36" s="73">
        <f>BIP!P37</f>
        <v>76000</v>
      </c>
      <c r="J36" s="138">
        <f t="shared" si="0"/>
        <v>334685</v>
      </c>
      <c r="K36" s="141"/>
      <c r="L36" s="75">
        <v>214305</v>
      </c>
      <c r="M36" s="281">
        <f t="shared" si="1"/>
        <v>120380</v>
      </c>
    </row>
    <row r="37" spans="1:13" x14ac:dyDescent="0.2">
      <c r="A37" s="87"/>
      <c r="B37" s="114" t="s">
        <v>98</v>
      </c>
      <c r="C37" s="102" t="s">
        <v>63</v>
      </c>
      <c r="D37" s="73">
        <f>SMS!F37</f>
        <v>161760</v>
      </c>
      <c r="E37" s="73">
        <f>SMT!F37</f>
        <v>81000</v>
      </c>
      <c r="F37" s="73">
        <f>STA!F37</f>
        <v>26620</v>
      </c>
      <c r="G37" s="73">
        <f>STT!F37</f>
        <v>32670</v>
      </c>
      <c r="H37" s="73">
        <f>OS!K37</f>
        <v>57250</v>
      </c>
      <c r="I37" s="73">
        <f>BIP!P38</f>
        <v>54000</v>
      </c>
      <c r="J37" s="138">
        <f t="shared" si="0"/>
        <v>413300</v>
      </c>
      <c r="K37" s="141"/>
      <c r="L37" s="75">
        <v>352485</v>
      </c>
      <c r="M37" s="281">
        <f t="shared" si="1"/>
        <v>60815</v>
      </c>
    </row>
    <row r="38" spans="1:13" x14ac:dyDescent="0.2">
      <c r="A38" s="87"/>
      <c r="B38" s="114" t="s">
        <v>99</v>
      </c>
      <c r="C38" s="102" t="s">
        <v>64</v>
      </c>
      <c r="D38" s="73">
        <f>SMS!F38</f>
        <v>153475</v>
      </c>
      <c r="E38" s="73">
        <f>SMT!F38</f>
        <v>81000</v>
      </c>
      <c r="F38" s="73">
        <f>STA!F38</f>
        <v>30250</v>
      </c>
      <c r="G38" s="73">
        <f>STT!F38</f>
        <v>27830</v>
      </c>
      <c r="H38" s="73">
        <f>OS!K38</f>
        <v>54490</v>
      </c>
      <c r="I38" s="73">
        <f>BIP!P39</f>
        <v>16000</v>
      </c>
      <c r="J38" s="138">
        <f t="shared" si="0"/>
        <v>363045</v>
      </c>
      <c r="K38" s="141"/>
      <c r="L38" s="75">
        <v>387420</v>
      </c>
      <c r="M38" s="281">
        <f t="shared" si="1"/>
        <v>-24375</v>
      </c>
    </row>
    <row r="39" spans="1:13" x14ac:dyDescent="0.2">
      <c r="A39" s="87"/>
      <c r="B39" s="112" t="s">
        <v>100</v>
      </c>
      <c r="C39" s="102" t="s">
        <v>65</v>
      </c>
      <c r="D39" s="73">
        <f>SMS!F39</f>
        <v>55785</v>
      </c>
      <c r="E39" s="73">
        <f>SMT!F39</f>
        <v>29700</v>
      </c>
      <c r="F39" s="73">
        <f>STA!F39</f>
        <v>6050</v>
      </c>
      <c r="G39" s="73">
        <f>STT!F39</f>
        <v>7260</v>
      </c>
      <c r="H39" s="73">
        <f>OS!K39</f>
        <v>21200</v>
      </c>
      <c r="I39" s="73">
        <f>BIP!P40</f>
        <v>16000</v>
      </c>
      <c r="J39" s="138">
        <f t="shared" si="0"/>
        <v>135995</v>
      </c>
      <c r="K39" s="141"/>
      <c r="L39" s="75">
        <v>251785</v>
      </c>
      <c r="M39" s="281">
        <f t="shared" si="1"/>
        <v>-115790</v>
      </c>
    </row>
    <row r="40" spans="1:13" x14ac:dyDescent="0.2">
      <c r="A40" s="87"/>
      <c r="B40" s="114" t="s">
        <v>101</v>
      </c>
      <c r="C40" s="102" t="s">
        <v>66</v>
      </c>
      <c r="D40" s="73">
        <f>SMS!F40</f>
        <v>311150</v>
      </c>
      <c r="E40" s="73">
        <f>SMT!F40</f>
        <v>113400</v>
      </c>
      <c r="F40" s="73">
        <f>STA!F40</f>
        <v>24200</v>
      </c>
      <c r="G40" s="73">
        <f>STT!F40</f>
        <v>36300</v>
      </c>
      <c r="H40" s="73">
        <f>OS!K40</f>
        <v>68060</v>
      </c>
      <c r="I40" s="73">
        <f>BIP!P41</f>
        <v>48000</v>
      </c>
      <c r="J40" s="138">
        <f t="shared" si="0"/>
        <v>601110</v>
      </c>
      <c r="K40" s="141"/>
      <c r="L40" s="75">
        <v>656375</v>
      </c>
      <c r="M40" s="281">
        <f t="shared" si="1"/>
        <v>-55265</v>
      </c>
    </row>
    <row r="41" spans="1:13" x14ac:dyDescent="0.2">
      <c r="A41" s="87"/>
      <c r="B41" s="114" t="s">
        <v>102</v>
      </c>
      <c r="C41" s="102" t="s">
        <v>67</v>
      </c>
      <c r="D41" s="73">
        <f>SMS!F41</f>
        <v>370645</v>
      </c>
      <c r="E41" s="73">
        <f>SMT!F41</f>
        <v>102600</v>
      </c>
      <c r="F41" s="73">
        <f>STA!F41</f>
        <v>18150</v>
      </c>
      <c r="G41" s="73">
        <f>STT!F41</f>
        <v>37510</v>
      </c>
      <c r="H41" s="73">
        <f>OS!K41</f>
        <v>70130</v>
      </c>
      <c r="I41" s="73">
        <f>BIP!P42</f>
        <v>22000</v>
      </c>
      <c r="J41" s="138">
        <f t="shared" si="0"/>
        <v>621035</v>
      </c>
      <c r="K41" s="141"/>
      <c r="L41" s="75">
        <v>547055</v>
      </c>
      <c r="M41" s="281">
        <f t="shared" si="1"/>
        <v>73980</v>
      </c>
    </row>
    <row r="42" spans="1:13" x14ac:dyDescent="0.2">
      <c r="A42" s="87"/>
      <c r="B42" s="114" t="s">
        <v>103</v>
      </c>
      <c r="C42" s="102" t="s">
        <v>68</v>
      </c>
      <c r="D42" s="73">
        <f>SMS!F42</f>
        <v>61920</v>
      </c>
      <c r="E42" s="73">
        <f>SMT!F42</f>
        <v>21600</v>
      </c>
      <c r="F42" s="73">
        <f>STA!F42</f>
        <v>10890</v>
      </c>
      <c r="G42" s="73">
        <f>STT!F42</f>
        <v>12100</v>
      </c>
      <c r="H42" s="73">
        <f>OS!K42</f>
        <v>23600</v>
      </c>
      <c r="I42" s="73">
        <f>BIP!P43</f>
        <v>8000</v>
      </c>
      <c r="J42" s="138">
        <f t="shared" si="0"/>
        <v>138110</v>
      </c>
      <c r="K42" s="101"/>
      <c r="L42" s="75">
        <v>148835</v>
      </c>
      <c r="M42" s="281">
        <f t="shared" si="1"/>
        <v>-10725</v>
      </c>
    </row>
    <row r="43" spans="1:13" x14ac:dyDescent="0.2">
      <c r="A43" s="87"/>
      <c r="B43" s="112" t="s">
        <v>104</v>
      </c>
      <c r="C43" s="102" t="s">
        <v>69</v>
      </c>
      <c r="D43" s="73">
        <f>SMS!F43</f>
        <v>74180</v>
      </c>
      <c r="E43" s="73">
        <f>SMT!F43</f>
        <v>29700</v>
      </c>
      <c r="F43" s="73">
        <f>STA!F43</f>
        <v>6050</v>
      </c>
      <c r="G43" s="73">
        <f>STT!F43</f>
        <v>16940</v>
      </c>
      <c r="H43" s="73">
        <f>OS!K43</f>
        <v>23200</v>
      </c>
      <c r="I43" s="73">
        <f>BIP!P44</f>
        <v>4000</v>
      </c>
      <c r="J43" s="138">
        <f t="shared" si="0"/>
        <v>154070</v>
      </c>
      <c r="K43" s="141"/>
      <c r="L43" s="75">
        <v>231470</v>
      </c>
      <c r="M43" s="281">
        <f t="shared" si="1"/>
        <v>-77400</v>
      </c>
    </row>
    <row r="44" spans="1:13" ht="13.5" thickBot="1" x14ac:dyDescent="0.25">
      <c r="A44" s="88"/>
      <c r="B44" s="116" t="s">
        <v>105</v>
      </c>
      <c r="C44" s="106" t="s">
        <v>70</v>
      </c>
      <c r="D44" s="73">
        <f>SMS!F44</f>
        <v>92605</v>
      </c>
      <c r="E44" s="73">
        <f>SMT!F44</f>
        <v>40500</v>
      </c>
      <c r="F44" s="73">
        <f>STA!F44</f>
        <v>13310</v>
      </c>
      <c r="G44" s="73">
        <f>STT!F44</f>
        <v>10890</v>
      </c>
      <c r="H44" s="73">
        <f>OS!K44</f>
        <v>31200</v>
      </c>
      <c r="I44" s="73">
        <f>BIP!P45</f>
        <v>32000</v>
      </c>
      <c r="J44" s="138">
        <f t="shared" si="0"/>
        <v>220505</v>
      </c>
      <c r="K44" s="147"/>
      <c r="L44" s="75">
        <v>223140</v>
      </c>
      <c r="M44" s="283">
        <f t="shared" si="1"/>
        <v>-2635</v>
      </c>
    </row>
    <row r="45" spans="1:13" ht="13.5" thickBot="1" x14ac:dyDescent="0.25">
      <c r="A45" s="88"/>
      <c r="B45" s="145"/>
      <c r="C45" s="51" t="s">
        <v>134</v>
      </c>
      <c r="D45" s="76">
        <f t="shared" ref="D45:J45" si="2">SUM(D8:D44)</f>
        <v>14159130</v>
      </c>
      <c r="E45" s="76">
        <f t="shared" si="2"/>
        <v>2336475</v>
      </c>
      <c r="F45" s="76">
        <f t="shared" si="2"/>
        <v>684570</v>
      </c>
      <c r="G45" s="76">
        <f t="shared" si="2"/>
        <v>1215800</v>
      </c>
      <c r="H45" s="76">
        <f t="shared" si="2"/>
        <v>2435330</v>
      </c>
      <c r="I45" s="76">
        <f t="shared" si="2"/>
        <v>962800</v>
      </c>
      <c r="J45" s="140">
        <f t="shared" si="2"/>
        <v>21794105</v>
      </c>
      <c r="K45" s="69"/>
      <c r="L45" s="70">
        <f>SUM(L8:L44)</f>
        <v>19063315</v>
      </c>
      <c r="M45" s="284">
        <f t="shared" si="1"/>
        <v>2730790</v>
      </c>
    </row>
    <row r="46" spans="1:13" x14ac:dyDescent="0.2">
      <c r="J46" s="44"/>
    </row>
    <row r="47" spans="1:13" x14ac:dyDescent="0.2">
      <c r="J47" s="44"/>
    </row>
  </sheetData>
  <mergeCells count="1">
    <mergeCell ref="A4:B4"/>
  </mergeCells>
  <pageMargins left="0.25" right="0.25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SMS</vt:lpstr>
      <vt:lpstr>SMT</vt:lpstr>
      <vt:lpstr>STA</vt:lpstr>
      <vt:lpstr>STT</vt:lpstr>
      <vt:lpstr>OS</vt:lpstr>
      <vt:lpstr>BIP</vt:lpstr>
      <vt:lpstr>TOTALT</vt:lpstr>
    </vt:vector>
  </TitlesOfParts>
  <Company>CIMO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Niemelä</dc:creator>
  <cp:lastModifiedBy>Niemelä Sami (OPH)</cp:lastModifiedBy>
  <cp:lastPrinted>2024-04-23T13:37:48Z</cp:lastPrinted>
  <dcterms:created xsi:type="dcterms:W3CDTF">2007-03-21T07:42:59Z</dcterms:created>
  <dcterms:modified xsi:type="dcterms:W3CDTF">2024-05-31T14:40:32Z</dcterms:modified>
</cp:coreProperties>
</file>