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195061\Work Folders\W3\"/>
    </mc:Choice>
  </mc:AlternateContent>
  <xr:revisionPtr revIDLastSave="0" documentId="8_{B2902EE7-FE8C-4871-9B98-57E6F4C9233D}" xr6:coauthVersionLast="47" xr6:coauthVersionMax="47" xr10:uidLastSave="{00000000-0000-0000-0000-000000000000}"/>
  <bookViews>
    <workbookView xWindow="-110" yWindow="-110" windowWidth="19420" windowHeight="10420" tabRatio="854" activeTab="7" xr2:uid="{00000000-000D-0000-FFFF-FFFF00000000}"/>
  </bookViews>
  <sheets>
    <sheet name="Budget summary_Annex Appendix" sheetId="5" r:id="rId1"/>
    <sheet name="Lead Partner detailed budget" sheetId="2" r:id="rId2"/>
    <sheet name="Partner 1" sheetId="8" r:id="rId3"/>
    <sheet name="Partner 2" sheetId="9" r:id="rId4"/>
    <sheet name="Partner 3" sheetId="10" r:id="rId5"/>
    <sheet name="Partner 4" sheetId="11" r:id="rId6"/>
    <sheet name="Partner 5" sheetId="12" r:id="rId7"/>
    <sheet name="Partner 6" sheetId="13" r:id="rId8"/>
  </sheets>
  <externalReferences>
    <externalReference r:id="rId9"/>
    <externalReference r:id="rId10"/>
    <externalReference r:id="rId11"/>
  </externalReferences>
  <definedNames>
    <definedName name="actuals" localSheetId="0">#REF!</definedName>
    <definedName name="actuals" localSheetId="1">#REF!</definedName>
    <definedName name="actuals">#REF!</definedName>
    <definedName name="budbis">[1]Budgetpivot!$C$4:$D$26</definedName>
    <definedName name="f_ville" localSheetId="1">OFFSET('Lead Partner detailed budget'!p_ville,0,0,COUNTA('Lead Partner detailed budget'!l_ville),1)</definedName>
    <definedName name="f_ville">OFFSET(p_ville,0,0,COUNTA(l_ville),1)</definedName>
    <definedName name="l_ville" localSheetId="1">'[2]Source NEW'!$A$3:$A$231</definedName>
    <definedName name="l_ville">'[3]Source NEW'!$A$3:$A$231</definedName>
    <definedName name="p_ville" localSheetId="1">'[2]Source NEW'!$A$3</definedName>
    <definedName name="p_ville">'[3]Source NEW'!$A$3</definedName>
    <definedName name="PBLtris">[1]Budgetstructure!$B$1:$C$26</definedName>
    <definedName name="period" localSheetId="0">#REF!</definedName>
    <definedName name="period" localSheetId="1">#REF!</definedName>
    <definedName name="period">#REF!</definedName>
    <definedName name="Typeproj" localSheetId="1">[2]Menus!$M$1:$M$3</definedName>
    <definedName name="Typeproj">[3]Menus!$M$1:$M$3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5" l="1"/>
  <c r="D28" i="5"/>
  <c r="D22" i="5"/>
  <c r="D21" i="5"/>
  <c r="D15" i="5"/>
  <c r="D14" i="5"/>
  <c r="J68" i="8" l="1"/>
  <c r="J59" i="8"/>
  <c r="J53" i="8"/>
  <c r="J38" i="8"/>
  <c r="J23" i="8"/>
  <c r="J8" i="8"/>
  <c r="J86" i="8" s="1"/>
  <c r="J68" i="9"/>
  <c r="J59" i="9"/>
  <c r="J53" i="9"/>
  <c r="J38" i="9"/>
  <c r="J23" i="9"/>
  <c r="J8" i="9"/>
  <c r="J86" i="9" s="1"/>
  <c r="J68" i="10"/>
  <c r="J59" i="10"/>
  <c r="J53" i="10"/>
  <c r="J38" i="10"/>
  <c r="J23" i="10"/>
  <c r="J8" i="10"/>
  <c r="J86" i="10" s="1"/>
  <c r="J68" i="11"/>
  <c r="J59" i="11"/>
  <c r="J53" i="11"/>
  <c r="J38" i="11"/>
  <c r="J23" i="11"/>
  <c r="J8" i="11"/>
  <c r="J86" i="11" s="1"/>
  <c r="J68" i="12"/>
  <c r="J59" i="12"/>
  <c r="J53" i="12"/>
  <c r="J38" i="12"/>
  <c r="J23" i="12"/>
  <c r="J8" i="12"/>
  <c r="J86" i="12" s="1"/>
  <c r="J68" i="13"/>
  <c r="J59" i="13"/>
  <c r="J53" i="13"/>
  <c r="J38" i="13"/>
  <c r="J23" i="13"/>
  <c r="J8" i="13"/>
  <c r="J86" i="13" s="1"/>
  <c r="I57" i="13"/>
  <c r="I58" i="13"/>
  <c r="I57" i="12"/>
  <c r="I58" i="12"/>
  <c r="I57" i="11"/>
  <c r="I58" i="11"/>
  <c r="I57" i="10"/>
  <c r="I58" i="10"/>
  <c r="I57" i="9"/>
  <c r="I58" i="9"/>
  <c r="I57" i="8"/>
  <c r="I58" i="8"/>
  <c r="S36" i="5"/>
  <c r="Q36" i="5"/>
  <c r="O36" i="5"/>
  <c r="M36" i="5"/>
  <c r="K36" i="5"/>
  <c r="I36" i="5"/>
  <c r="G36" i="5"/>
  <c r="D36" i="5" s="1"/>
  <c r="S34" i="5"/>
  <c r="S35" i="5"/>
  <c r="S33" i="5"/>
  <c r="Q34" i="5"/>
  <c r="Q35" i="5"/>
  <c r="Q33" i="5"/>
  <c r="O34" i="5"/>
  <c r="O35" i="5"/>
  <c r="O33" i="5"/>
  <c r="M34" i="5"/>
  <c r="M35" i="5"/>
  <c r="M33" i="5"/>
  <c r="K34" i="5"/>
  <c r="K35" i="5"/>
  <c r="K33" i="5"/>
  <c r="I35" i="5"/>
  <c r="I34" i="5"/>
  <c r="I33" i="5"/>
  <c r="G35" i="5"/>
  <c r="D35" i="5" s="1"/>
  <c r="Q94" i="13"/>
  <c r="Q91" i="13"/>
  <c r="Q90" i="13"/>
  <c r="N86" i="13"/>
  <c r="N68" i="13" s="1"/>
  <c r="M86" i="13"/>
  <c r="Q85" i="13"/>
  <c r="Q84" i="13"/>
  <c r="Q83" i="13"/>
  <c r="Q82" i="13"/>
  <c r="Q81" i="13"/>
  <c r="Q80" i="13"/>
  <c r="Q79" i="13"/>
  <c r="Q78" i="13"/>
  <c r="Q77" i="13"/>
  <c r="Q76" i="13"/>
  <c r="Q75" i="13"/>
  <c r="N74" i="13"/>
  <c r="M74" i="13"/>
  <c r="Q74" i="13" s="1"/>
  <c r="Q73" i="13"/>
  <c r="Q72" i="13"/>
  <c r="Q71" i="13"/>
  <c r="Q70" i="13"/>
  <c r="N69" i="13"/>
  <c r="M69" i="13"/>
  <c r="Q69" i="13" s="1"/>
  <c r="Q67" i="13"/>
  <c r="Q66" i="13"/>
  <c r="Q65" i="13"/>
  <c r="Q64" i="13"/>
  <c r="Q63" i="13"/>
  <c r="Q62" i="13"/>
  <c r="Q61" i="13"/>
  <c r="N60" i="13"/>
  <c r="N59" i="13" s="1"/>
  <c r="M60" i="13"/>
  <c r="Q60" i="13" s="1"/>
  <c r="Q52" i="13"/>
  <c r="Q51" i="13"/>
  <c r="Q50" i="13"/>
  <c r="Q49" i="13"/>
  <c r="Q48" i="13"/>
  <c r="Q47" i="13"/>
  <c r="N46" i="13"/>
  <c r="M46" i="13"/>
  <c r="Q46" i="13" s="1"/>
  <c r="Q45" i="13"/>
  <c r="Q44" i="13"/>
  <c r="Q43" i="13"/>
  <c r="Q42" i="13"/>
  <c r="Q41" i="13"/>
  <c r="Q40" i="13"/>
  <c r="Q39" i="13"/>
  <c r="N39" i="13"/>
  <c r="M39" i="13"/>
  <c r="M38" i="13" s="1"/>
  <c r="Q38" i="13" s="1"/>
  <c r="N38" i="13"/>
  <c r="Q37" i="13"/>
  <c r="Q36" i="13"/>
  <c r="Q35" i="13"/>
  <c r="Q34" i="13"/>
  <c r="Q33" i="13"/>
  <c r="Q32" i="13"/>
  <c r="Q31" i="13"/>
  <c r="N31" i="13"/>
  <c r="M31" i="13"/>
  <c r="Q30" i="13"/>
  <c r="Q29" i="13"/>
  <c r="Q28" i="13"/>
  <c r="Q27" i="13"/>
  <c r="Q26" i="13"/>
  <c r="Q25" i="13"/>
  <c r="N24" i="13"/>
  <c r="N23" i="13" s="1"/>
  <c r="M24" i="13"/>
  <c r="M23" i="13" s="1"/>
  <c r="Q23" i="13" s="1"/>
  <c r="Q22" i="13"/>
  <c r="Q21" i="13"/>
  <c r="Q20" i="13"/>
  <c r="Q19" i="13"/>
  <c r="Q18" i="13"/>
  <c r="Q17" i="13"/>
  <c r="N16" i="13"/>
  <c r="Q16" i="13" s="1"/>
  <c r="M16" i="13"/>
  <c r="Q15" i="13"/>
  <c r="Q14" i="13"/>
  <c r="Q13" i="13"/>
  <c r="Q12" i="13"/>
  <c r="Q11" i="13"/>
  <c r="Q10" i="13"/>
  <c r="N9" i="13"/>
  <c r="M9" i="13"/>
  <c r="Q9" i="13" s="1"/>
  <c r="N8" i="13"/>
  <c r="Q94" i="12"/>
  <c r="Q91" i="12"/>
  <c r="Q90" i="12"/>
  <c r="N86" i="12"/>
  <c r="M86" i="12"/>
  <c r="Q85" i="12"/>
  <c r="Q84" i="12"/>
  <c r="Q83" i="12"/>
  <c r="Q82" i="12"/>
  <c r="Q81" i="12"/>
  <c r="Q80" i="12"/>
  <c r="Q79" i="12"/>
  <c r="Q78" i="12"/>
  <c r="Q77" i="12"/>
  <c r="Q76" i="12"/>
  <c r="Q75" i="12"/>
  <c r="N74" i="12"/>
  <c r="M74" i="12"/>
  <c r="Q74" i="12" s="1"/>
  <c r="Q73" i="12"/>
  <c r="Q72" i="12"/>
  <c r="Q71" i="12"/>
  <c r="Q70" i="12"/>
  <c r="N69" i="12"/>
  <c r="M69" i="12"/>
  <c r="Q69" i="12" s="1"/>
  <c r="Q67" i="12"/>
  <c r="Q66" i="12"/>
  <c r="Q65" i="12"/>
  <c r="Q64" i="12"/>
  <c r="Q63" i="12"/>
  <c r="Q62" i="12"/>
  <c r="Q61" i="12"/>
  <c r="N60" i="12"/>
  <c r="M60" i="12"/>
  <c r="Q60" i="12" s="1"/>
  <c r="N59" i="12"/>
  <c r="Q52" i="12"/>
  <c r="Q51" i="12"/>
  <c r="Q50" i="12"/>
  <c r="Q49" i="12"/>
  <c r="Q48" i="12"/>
  <c r="Q47" i="12"/>
  <c r="N46" i="12"/>
  <c r="Q46" i="12" s="1"/>
  <c r="M46" i="12"/>
  <c r="Q45" i="12"/>
  <c r="Q44" i="12"/>
  <c r="Q43" i="12"/>
  <c r="Q42" i="12"/>
  <c r="Q41" i="12"/>
  <c r="Q40" i="12"/>
  <c r="Q39" i="12"/>
  <c r="N39" i="12"/>
  <c r="M39" i="12"/>
  <c r="M38" i="12" s="1"/>
  <c r="Q38" i="12" s="1"/>
  <c r="N38" i="12"/>
  <c r="Q37" i="12"/>
  <c r="Q36" i="12"/>
  <c r="Q35" i="12"/>
  <c r="Q34" i="12"/>
  <c r="Q33" i="12"/>
  <c r="Q32" i="12"/>
  <c r="Q31" i="12"/>
  <c r="N31" i="12"/>
  <c r="M31" i="12"/>
  <c r="Q30" i="12"/>
  <c r="Q29" i="12"/>
  <c r="Q28" i="12"/>
  <c r="Q27" i="12"/>
  <c r="Q26" i="12"/>
  <c r="Q25" i="12"/>
  <c r="N24" i="12"/>
  <c r="N23" i="12" s="1"/>
  <c r="M24" i="12"/>
  <c r="M23" i="12" s="1"/>
  <c r="Q22" i="12"/>
  <c r="Q21" i="12"/>
  <c r="Q20" i="12"/>
  <c r="Q19" i="12"/>
  <c r="Q18" i="12"/>
  <c r="Q17" i="12"/>
  <c r="N16" i="12"/>
  <c r="Q16" i="12" s="1"/>
  <c r="M16" i="12"/>
  <c r="Q15" i="12"/>
  <c r="Q14" i="12"/>
  <c r="Q13" i="12"/>
  <c r="Q12" i="12"/>
  <c r="Q11" i="12"/>
  <c r="Q10" i="12"/>
  <c r="N9" i="12"/>
  <c r="M9" i="12"/>
  <c r="Q9" i="12" s="1"/>
  <c r="N8" i="12"/>
  <c r="M8" i="12"/>
  <c r="Q94" i="11"/>
  <c r="Q91" i="11"/>
  <c r="Q90" i="11"/>
  <c r="N86" i="11"/>
  <c r="M86" i="11"/>
  <c r="Q85" i="11"/>
  <c r="Q84" i="11"/>
  <c r="Q83" i="11"/>
  <c r="Q82" i="11"/>
  <c r="Q81" i="11"/>
  <c r="Q80" i="11"/>
  <c r="Q79" i="11"/>
  <c r="Q78" i="11"/>
  <c r="Q77" i="11"/>
  <c r="Q76" i="11"/>
  <c r="Q75" i="11"/>
  <c r="N74" i="11"/>
  <c r="M74" i="11"/>
  <c r="Q74" i="11" s="1"/>
  <c r="Q73" i="11"/>
  <c r="Q72" i="11"/>
  <c r="Q71" i="11"/>
  <c r="Q70" i="11"/>
  <c r="N69" i="11"/>
  <c r="M69" i="11"/>
  <c r="Q69" i="11" s="1"/>
  <c r="Q67" i="11"/>
  <c r="Q66" i="11"/>
  <c r="Q65" i="11"/>
  <c r="Q64" i="11"/>
  <c r="Q63" i="11"/>
  <c r="Q62" i="11"/>
  <c r="Q61" i="11"/>
  <c r="N60" i="11"/>
  <c r="M60" i="11"/>
  <c r="Q60" i="11" s="1"/>
  <c r="Q59" i="11"/>
  <c r="N59" i="11"/>
  <c r="M59" i="11"/>
  <c r="Q52" i="11"/>
  <c r="Q51" i="11"/>
  <c r="Q50" i="11"/>
  <c r="Q49" i="11"/>
  <c r="Q48" i="11"/>
  <c r="Q47" i="11"/>
  <c r="N46" i="11"/>
  <c r="M46" i="11"/>
  <c r="Q46" i="11" s="1"/>
  <c r="Q45" i="11"/>
  <c r="Q44" i="11"/>
  <c r="Q43" i="11"/>
  <c r="Q42" i="11"/>
  <c r="Q41" i="11"/>
  <c r="Q40" i="11"/>
  <c r="Q39" i="11"/>
  <c r="N39" i="11"/>
  <c r="N38" i="11" s="1"/>
  <c r="M39" i="11"/>
  <c r="M38" i="11"/>
  <c r="Q37" i="11"/>
  <c r="Q36" i="11"/>
  <c r="Q35" i="11"/>
  <c r="Q34" i="11"/>
  <c r="Q33" i="11"/>
  <c r="Q32" i="11"/>
  <c r="Q31" i="11"/>
  <c r="N31" i="11"/>
  <c r="M31" i="11"/>
  <c r="Q30" i="11"/>
  <c r="Q29" i="11"/>
  <c r="Q28" i="11"/>
  <c r="Q27" i="11"/>
  <c r="Q26" i="11"/>
  <c r="Q25" i="11"/>
  <c r="N24" i="11"/>
  <c r="N23" i="11" s="1"/>
  <c r="M24" i="11"/>
  <c r="M23" i="11" s="1"/>
  <c r="Q22" i="11"/>
  <c r="Q21" i="11"/>
  <c r="Q20" i="11"/>
  <c r="Q19" i="11"/>
  <c r="Q18" i="11"/>
  <c r="Q17" i="11"/>
  <c r="N16" i="11"/>
  <c r="Q16" i="11" s="1"/>
  <c r="M16" i="11"/>
  <c r="Q15" i="11"/>
  <c r="Q14" i="11"/>
  <c r="Q13" i="11"/>
  <c r="Q12" i="11"/>
  <c r="Q11" i="11"/>
  <c r="Q10" i="11"/>
  <c r="N9" i="11"/>
  <c r="M9" i="11"/>
  <c r="Q9" i="11" s="1"/>
  <c r="N8" i="11"/>
  <c r="Q8" i="11" s="1"/>
  <c r="M8" i="11"/>
  <c r="Q94" i="10"/>
  <c r="Q91" i="10"/>
  <c r="Q90" i="10"/>
  <c r="N86" i="10"/>
  <c r="M86" i="10"/>
  <c r="Q85" i="10"/>
  <c r="Q84" i="10"/>
  <c r="Q83" i="10"/>
  <c r="Q82" i="10"/>
  <c r="Q81" i="10"/>
  <c r="Q80" i="10"/>
  <c r="Q79" i="10"/>
  <c r="Q78" i="10"/>
  <c r="Q77" i="10"/>
  <c r="Q76" i="10"/>
  <c r="Q75" i="10"/>
  <c r="N74" i="10"/>
  <c r="N68" i="10" s="1"/>
  <c r="M74" i="10"/>
  <c r="Q74" i="10" s="1"/>
  <c r="Q73" i="10"/>
  <c r="Q72" i="10"/>
  <c r="Q71" i="10"/>
  <c r="Q70" i="10"/>
  <c r="N69" i="10"/>
  <c r="M69" i="10"/>
  <c r="Q69" i="10" s="1"/>
  <c r="Q67" i="10"/>
  <c r="Q66" i="10"/>
  <c r="Q65" i="10"/>
  <c r="Q64" i="10"/>
  <c r="Q63" i="10"/>
  <c r="Q62" i="10"/>
  <c r="Q61" i="10"/>
  <c r="N60" i="10"/>
  <c r="M60" i="10"/>
  <c r="Q60" i="10" s="1"/>
  <c r="N59" i="10"/>
  <c r="M59" i="10"/>
  <c r="Q59" i="10" s="1"/>
  <c r="Q52" i="10"/>
  <c r="Q51" i="10"/>
  <c r="Q50" i="10"/>
  <c r="Q49" i="10"/>
  <c r="Q48" i="10"/>
  <c r="Q47" i="10"/>
  <c r="N46" i="10"/>
  <c r="Q46" i="10" s="1"/>
  <c r="M46" i="10"/>
  <c r="Q45" i="10"/>
  <c r="Q44" i="10"/>
  <c r="Q43" i="10"/>
  <c r="Q42" i="10"/>
  <c r="Q41" i="10"/>
  <c r="Q40" i="10"/>
  <c r="Q39" i="10"/>
  <c r="N39" i="10"/>
  <c r="M39" i="10"/>
  <c r="M38" i="10" s="1"/>
  <c r="Q38" i="10" s="1"/>
  <c r="N38" i="10"/>
  <c r="Q37" i="10"/>
  <c r="Q36" i="10"/>
  <c r="Q35" i="10"/>
  <c r="Q34" i="10"/>
  <c r="Q33" i="10"/>
  <c r="Q32" i="10"/>
  <c r="Q31" i="10"/>
  <c r="N31" i="10"/>
  <c r="M31" i="10"/>
  <c r="Q30" i="10"/>
  <c r="Q29" i="10"/>
  <c r="Q28" i="10"/>
  <c r="Q27" i="10"/>
  <c r="Q26" i="10"/>
  <c r="Q25" i="10"/>
  <c r="N24" i="10"/>
  <c r="N23" i="10" s="1"/>
  <c r="M24" i="10"/>
  <c r="M23" i="10" s="1"/>
  <c r="Q23" i="10" s="1"/>
  <c r="Q22" i="10"/>
  <c r="Q21" i="10"/>
  <c r="Q20" i="10"/>
  <c r="Q19" i="10"/>
  <c r="Q18" i="10"/>
  <c r="Q17" i="10"/>
  <c r="N16" i="10"/>
  <c r="M16" i="10"/>
  <c r="Q16" i="10" s="1"/>
  <c r="Q15" i="10"/>
  <c r="Q14" i="10"/>
  <c r="Q13" i="10"/>
  <c r="Q12" i="10"/>
  <c r="Q11" i="10"/>
  <c r="Q10" i="10"/>
  <c r="N9" i="10"/>
  <c r="M9" i="10"/>
  <c r="Q9" i="10" s="1"/>
  <c r="N8" i="10"/>
  <c r="M8" i="10"/>
  <c r="Q8" i="10" s="1"/>
  <c r="Q94" i="9"/>
  <c r="Q91" i="9"/>
  <c r="Q90" i="9"/>
  <c r="N86" i="9"/>
  <c r="M86" i="9"/>
  <c r="Q85" i="9"/>
  <c r="Q84" i="9"/>
  <c r="Q83" i="9"/>
  <c r="Q82" i="9"/>
  <c r="Q81" i="9"/>
  <c r="Q80" i="9"/>
  <c r="Q79" i="9"/>
  <c r="Q78" i="9"/>
  <c r="Q77" i="9"/>
  <c r="Q76" i="9"/>
  <c r="Q75" i="9"/>
  <c r="N74" i="9"/>
  <c r="M74" i="9"/>
  <c r="Q74" i="9" s="1"/>
  <c r="Q73" i="9"/>
  <c r="Q72" i="9"/>
  <c r="Q71" i="9"/>
  <c r="Q70" i="9"/>
  <c r="Q69" i="9"/>
  <c r="N69" i="9"/>
  <c r="M69" i="9"/>
  <c r="N68" i="9"/>
  <c r="Q67" i="9"/>
  <c r="Q66" i="9"/>
  <c r="Q65" i="9"/>
  <c r="Q64" i="9"/>
  <c r="Q63" i="9"/>
  <c r="Q62" i="9"/>
  <c r="Q61" i="9"/>
  <c r="N60" i="9"/>
  <c r="M60" i="9"/>
  <c r="Q60" i="9" s="1"/>
  <c r="Q59" i="9"/>
  <c r="N59" i="9"/>
  <c r="M59" i="9"/>
  <c r="Q52" i="9"/>
  <c r="Q51" i="9"/>
  <c r="Q50" i="9"/>
  <c r="Q49" i="9"/>
  <c r="Q48" i="9"/>
  <c r="Q47" i="9"/>
  <c r="N46" i="9"/>
  <c r="M46" i="9"/>
  <c r="Q46" i="9" s="1"/>
  <c r="Q45" i="9"/>
  <c r="Q44" i="9"/>
  <c r="Q43" i="9"/>
  <c r="Q42" i="9"/>
  <c r="Q41" i="9"/>
  <c r="Q40" i="9"/>
  <c r="Q39" i="9"/>
  <c r="N39" i="9"/>
  <c r="N38" i="9" s="1"/>
  <c r="Q38" i="9" s="1"/>
  <c r="M39" i="9"/>
  <c r="M38" i="9"/>
  <c r="Q37" i="9"/>
  <c r="Q36" i="9"/>
  <c r="Q35" i="9"/>
  <c r="Q34" i="9"/>
  <c r="Q33" i="9"/>
  <c r="Q32" i="9"/>
  <c r="Q31" i="9"/>
  <c r="N31" i="9"/>
  <c r="M31" i="9"/>
  <c r="Q30" i="9"/>
  <c r="Q29" i="9"/>
  <c r="Q28" i="9"/>
  <c r="Q27" i="9"/>
  <c r="Q26" i="9"/>
  <c r="Q25" i="9"/>
  <c r="N24" i="9"/>
  <c r="N23" i="9" s="1"/>
  <c r="M24" i="9"/>
  <c r="M23" i="9" s="1"/>
  <c r="Q23" i="9" s="1"/>
  <c r="Q22" i="9"/>
  <c r="Q21" i="9"/>
  <c r="Q20" i="9"/>
  <c r="Q19" i="9"/>
  <c r="Q18" i="9"/>
  <c r="Q17" i="9"/>
  <c r="N16" i="9"/>
  <c r="M16" i="9"/>
  <c r="Q16" i="9" s="1"/>
  <c r="Q15" i="9"/>
  <c r="Q14" i="9"/>
  <c r="Q13" i="9"/>
  <c r="Q12" i="9"/>
  <c r="Q11" i="9"/>
  <c r="Q10" i="9"/>
  <c r="N9" i="9"/>
  <c r="M9" i="9"/>
  <c r="Q9" i="9" s="1"/>
  <c r="N8" i="9"/>
  <c r="M8" i="9"/>
  <c r="Q8" i="9" s="1"/>
  <c r="Q94" i="8"/>
  <c r="Q91" i="8"/>
  <c r="Q90" i="8"/>
  <c r="N86" i="8"/>
  <c r="M86" i="8"/>
  <c r="Q85" i="8"/>
  <c r="Q84" i="8"/>
  <c r="Q83" i="8"/>
  <c r="Q82" i="8"/>
  <c r="Q81" i="8"/>
  <c r="Q80" i="8"/>
  <c r="Q79" i="8"/>
  <c r="Q78" i="8"/>
  <c r="Q77" i="8"/>
  <c r="Q76" i="8"/>
  <c r="Q75" i="8"/>
  <c r="N74" i="8"/>
  <c r="N68" i="8" s="1"/>
  <c r="M74" i="8"/>
  <c r="Q74" i="8" s="1"/>
  <c r="Q73" i="8"/>
  <c r="Q72" i="8"/>
  <c r="Q71" i="8"/>
  <c r="Q70" i="8"/>
  <c r="N69" i="8"/>
  <c r="M69" i="8"/>
  <c r="Q69" i="8" s="1"/>
  <c r="Q67" i="8"/>
  <c r="Q66" i="8"/>
  <c r="Q65" i="8"/>
  <c r="Q64" i="8"/>
  <c r="Q63" i="8"/>
  <c r="Q62" i="8"/>
  <c r="Q61" i="8"/>
  <c r="N60" i="8"/>
  <c r="M60" i="8"/>
  <c r="Q60" i="8" s="1"/>
  <c r="N59" i="8"/>
  <c r="M59" i="8"/>
  <c r="Q59" i="8" s="1"/>
  <c r="Q52" i="8"/>
  <c r="Q51" i="8"/>
  <c r="Q50" i="8"/>
  <c r="Q49" i="8"/>
  <c r="Q48" i="8"/>
  <c r="Q47" i="8"/>
  <c r="N46" i="8"/>
  <c r="M46" i="8"/>
  <c r="Q46" i="8" s="1"/>
  <c r="Q45" i="8"/>
  <c r="Q44" i="8"/>
  <c r="Q43" i="8"/>
  <c r="Q42" i="8"/>
  <c r="Q41" i="8"/>
  <c r="Q40" i="8"/>
  <c r="Q39" i="8"/>
  <c r="N39" i="8"/>
  <c r="M39" i="8"/>
  <c r="N38" i="8"/>
  <c r="M38" i="8"/>
  <c r="Q38" i="8" s="1"/>
  <c r="Q37" i="8"/>
  <c r="Q36" i="8"/>
  <c r="Q35" i="8"/>
  <c r="Q34" i="8"/>
  <c r="Q33" i="8"/>
  <c r="Q32" i="8"/>
  <c r="Q31" i="8"/>
  <c r="N31" i="8"/>
  <c r="M31" i="8"/>
  <c r="Q30" i="8"/>
  <c r="Q29" i="8"/>
  <c r="Q28" i="8"/>
  <c r="Q27" i="8"/>
  <c r="Q26" i="8"/>
  <c r="Q25" i="8"/>
  <c r="N24" i="8"/>
  <c r="N23" i="8" s="1"/>
  <c r="M24" i="8"/>
  <c r="M23" i="8" s="1"/>
  <c r="Q23" i="8" s="1"/>
  <c r="Q22" i="8"/>
  <c r="Q21" i="8"/>
  <c r="Q20" i="8"/>
  <c r="Q19" i="8"/>
  <c r="Q18" i="8"/>
  <c r="Q17" i="8"/>
  <c r="N16" i="8"/>
  <c r="M16" i="8"/>
  <c r="Q16" i="8" s="1"/>
  <c r="Q15" i="8"/>
  <c r="Q14" i="8"/>
  <c r="Q13" i="8"/>
  <c r="Q12" i="8"/>
  <c r="Q11" i="8"/>
  <c r="Q10" i="8"/>
  <c r="N9" i="8"/>
  <c r="M9" i="8"/>
  <c r="Q9" i="8" s="1"/>
  <c r="N8" i="8"/>
  <c r="N92" i="8" s="1"/>
  <c r="M8" i="8"/>
  <c r="Q8" i="8" s="1"/>
  <c r="I53" i="10"/>
  <c r="I86" i="10" s="1"/>
  <c r="I53" i="11"/>
  <c r="O37" i="5" s="1"/>
  <c r="I53" i="12"/>
  <c r="Q53" i="12" s="1"/>
  <c r="I86" i="13"/>
  <c r="I53" i="13"/>
  <c r="S37" i="5" s="1"/>
  <c r="I56" i="13"/>
  <c r="I55" i="13"/>
  <c r="I56" i="12"/>
  <c r="I55" i="12"/>
  <c r="I56" i="11"/>
  <c r="I55" i="11"/>
  <c r="I56" i="10"/>
  <c r="I55" i="10"/>
  <c r="B59" i="10"/>
  <c r="C59" i="10"/>
  <c r="A60" i="10"/>
  <c r="B60" i="10"/>
  <c r="C60" i="10"/>
  <c r="I61" i="10"/>
  <c r="I62" i="10"/>
  <c r="I63" i="10"/>
  <c r="I64" i="10"/>
  <c r="I56" i="9"/>
  <c r="I55" i="9"/>
  <c r="I53" i="9" s="1"/>
  <c r="I86" i="9" s="1"/>
  <c r="I56" i="8"/>
  <c r="I55" i="8"/>
  <c r="I55" i="2"/>
  <c r="G34" i="5" s="1"/>
  <c r="D34" i="5" s="1"/>
  <c r="I54" i="2"/>
  <c r="I85" i="13"/>
  <c r="I84" i="13"/>
  <c r="I83" i="13"/>
  <c r="I82" i="13"/>
  <c r="I81" i="13"/>
  <c r="I80" i="13"/>
  <c r="I79" i="13"/>
  <c r="I78" i="13"/>
  <c r="I77" i="13"/>
  <c r="I76" i="13"/>
  <c r="I75" i="13"/>
  <c r="I73" i="13"/>
  <c r="I72" i="13"/>
  <c r="I71" i="13"/>
  <c r="I70" i="13"/>
  <c r="I67" i="13"/>
  <c r="I66" i="13"/>
  <c r="I65" i="13"/>
  <c r="I64" i="13"/>
  <c r="I63" i="13"/>
  <c r="I62" i="13"/>
  <c r="I61" i="13"/>
  <c r="I52" i="13"/>
  <c r="I51" i="13"/>
  <c r="I50" i="13"/>
  <c r="I49" i="13"/>
  <c r="I48" i="13"/>
  <c r="I47" i="13"/>
  <c r="I45" i="13"/>
  <c r="I44" i="13"/>
  <c r="I43" i="13"/>
  <c r="I42" i="13"/>
  <c r="I41" i="13"/>
  <c r="I40" i="13"/>
  <c r="I39" i="13"/>
  <c r="I37" i="13"/>
  <c r="I36" i="13"/>
  <c r="I35" i="13"/>
  <c r="I34" i="13"/>
  <c r="I33" i="13"/>
  <c r="I32" i="13"/>
  <c r="I30" i="13"/>
  <c r="I29" i="13"/>
  <c r="I28" i="13"/>
  <c r="I27" i="13"/>
  <c r="I26" i="13"/>
  <c r="I25" i="13"/>
  <c r="I24" i="13" s="1"/>
  <c r="S19" i="5" s="1"/>
  <c r="I22" i="13"/>
  <c r="I21" i="13"/>
  <c r="I20" i="13"/>
  <c r="I19" i="13"/>
  <c r="I18" i="13"/>
  <c r="I16" i="13" s="1"/>
  <c r="S13" i="5" s="1"/>
  <c r="I17" i="13"/>
  <c r="I15" i="13"/>
  <c r="I14" i="13"/>
  <c r="I13" i="13"/>
  <c r="I12" i="13"/>
  <c r="I11" i="13"/>
  <c r="I10" i="13"/>
  <c r="I9" i="13" s="1"/>
  <c r="I85" i="12"/>
  <c r="I84" i="12"/>
  <c r="I83" i="12"/>
  <c r="I82" i="12"/>
  <c r="I81" i="12"/>
  <c r="I80" i="12"/>
  <c r="I79" i="12"/>
  <c r="I78" i="12"/>
  <c r="I77" i="12"/>
  <c r="I76" i="12"/>
  <c r="I75" i="12"/>
  <c r="I73" i="12"/>
  <c r="I72" i="12"/>
  <c r="I71" i="12"/>
  <c r="I70" i="12"/>
  <c r="I67" i="12"/>
  <c r="I66" i="12"/>
  <c r="I65" i="12"/>
  <c r="I64" i="12"/>
  <c r="I63" i="12"/>
  <c r="I62" i="12"/>
  <c r="I61" i="12"/>
  <c r="I52" i="12"/>
  <c r="I51" i="12"/>
  <c r="I50" i="12"/>
  <c r="I49" i="12"/>
  <c r="I48" i="12"/>
  <c r="I47" i="12"/>
  <c r="I45" i="12"/>
  <c r="I44" i="12"/>
  <c r="I43" i="12"/>
  <c r="I42" i="12"/>
  <c r="I41" i="12"/>
  <c r="I40" i="12"/>
  <c r="I37" i="12"/>
  <c r="I36" i="12"/>
  <c r="I35" i="12"/>
  <c r="I34" i="12"/>
  <c r="I33" i="12"/>
  <c r="I32" i="12"/>
  <c r="I30" i="12"/>
  <c r="I29" i="12"/>
  <c r="I28" i="12"/>
  <c r="I27" i="12"/>
  <c r="I26" i="12"/>
  <c r="I25" i="12"/>
  <c r="I24" i="12" s="1"/>
  <c r="Q19" i="5" s="1"/>
  <c r="I22" i="12"/>
  <c r="I21" i="12"/>
  <c r="I20" i="12"/>
  <c r="I19" i="12"/>
  <c r="I18" i="12"/>
  <c r="I17" i="12"/>
  <c r="I15" i="12"/>
  <c r="I14" i="12"/>
  <c r="I13" i="12"/>
  <c r="I12" i="12"/>
  <c r="I11" i="12"/>
  <c r="I10" i="12"/>
  <c r="I9" i="12" s="1"/>
  <c r="Q12" i="5" s="1"/>
  <c r="I85" i="11"/>
  <c r="I84" i="11"/>
  <c r="I83" i="11"/>
  <c r="I82" i="11"/>
  <c r="I81" i="11"/>
  <c r="I80" i="11"/>
  <c r="I79" i="11"/>
  <c r="I78" i="11"/>
  <c r="I77" i="11"/>
  <c r="I76" i="11"/>
  <c r="I75" i="11"/>
  <c r="I73" i="11"/>
  <c r="I72" i="11"/>
  <c r="I71" i="11"/>
  <c r="I70" i="11"/>
  <c r="I69" i="11" s="1"/>
  <c r="I67" i="11"/>
  <c r="I66" i="11"/>
  <c r="I65" i="11"/>
  <c r="I64" i="11"/>
  <c r="I63" i="11"/>
  <c r="I62" i="11"/>
  <c r="I61" i="11"/>
  <c r="I52" i="11"/>
  <c r="I51" i="11"/>
  <c r="I50" i="11"/>
  <c r="I49" i="11"/>
  <c r="I48" i="11"/>
  <c r="I47" i="11"/>
  <c r="I45" i="11"/>
  <c r="I44" i="11"/>
  <c r="I43" i="11"/>
  <c r="I42" i="11"/>
  <c r="I41" i="11"/>
  <c r="I40" i="11"/>
  <c r="I37" i="11"/>
  <c r="I36" i="11"/>
  <c r="I35" i="11"/>
  <c r="I34" i="11"/>
  <c r="I33" i="11"/>
  <c r="I32" i="11"/>
  <c r="I30" i="11"/>
  <c r="I29" i="11"/>
  <c r="I28" i="11"/>
  <c r="I27" i="11"/>
  <c r="I26" i="11"/>
  <c r="I25" i="11"/>
  <c r="I22" i="11"/>
  <c r="I21" i="11"/>
  <c r="I20" i="11"/>
  <c r="I19" i="11"/>
  <c r="I18" i="11"/>
  <c r="I17" i="11"/>
  <c r="I15" i="11"/>
  <c r="I14" i="11"/>
  <c r="I13" i="11"/>
  <c r="I12" i="11"/>
  <c r="I11" i="11"/>
  <c r="I10" i="11"/>
  <c r="I85" i="10"/>
  <c r="I84" i="10"/>
  <c r="I83" i="10"/>
  <c r="I82" i="10"/>
  <c r="I81" i="10"/>
  <c r="I80" i="10"/>
  <c r="I79" i="10"/>
  <c r="I78" i="10"/>
  <c r="I77" i="10"/>
  <c r="I76" i="10"/>
  <c r="I75" i="10"/>
  <c r="I73" i="10"/>
  <c r="I72" i="10"/>
  <c r="I71" i="10"/>
  <c r="I70" i="10"/>
  <c r="I69" i="10"/>
  <c r="I67" i="10"/>
  <c r="I66" i="10"/>
  <c r="I65" i="10"/>
  <c r="I52" i="10"/>
  <c r="I51" i="10"/>
  <c r="I50" i="10"/>
  <c r="I49" i="10"/>
  <c r="I48" i="10"/>
  <c r="I47" i="10"/>
  <c r="I45" i="10"/>
  <c r="I44" i="10"/>
  <c r="I43" i="10"/>
  <c r="I39" i="10" s="1"/>
  <c r="M26" i="5" s="1"/>
  <c r="I42" i="10"/>
  <c r="I41" i="10"/>
  <c r="I40" i="10"/>
  <c r="I37" i="10"/>
  <c r="I36" i="10"/>
  <c r="I35" i="10"/>
  <c r="I34" i="10"/>
  <c r="I33" i="10"/>
  <c r="I32" i="10"/>
  <c r="I30" i="10"/>
  <c r="I29" i="10"/>
  <c r="I28" i="10"/>
  <c r="I24" i="10" s="1"/>
  <c r="I27" i="10"/>
  <c r="I26" i="10"/>
  <c r="I25" i="10"/>
  <c r="I22" i="10"/>
  <c r="I21" i="10"/>
  <c r="I20" i="10"/>
  <c r="I19" i="10"/>
  <c r="I18" i="10"/>
  <c r="I17" i="10"/>
  <c r="I15" i="10"/>
  <c r="I14" i="10"/>
  <c r="I13" i="10"/>
  <c r="I12" i="10"/>
  <c r="I11" i="10"/>
  <c r="I10" i="10"/>
  <c r="I85" i="9"/>
  <c r="I84" i="9"/>
  <c r="I83" i="9"/>
  <c r="I82" i="9"/>
  <c r="I81" i="9"/>
  <c r="I80" i="9"/>
  <c r="I79" i="9"/>
  <c r="I78" i="9"/>
  <c r="I77" i="9"/>
  <c r="I76" i="9"/>
  <c r="I75" i="9"/>
  <c r="I73" i="9"/>
  <c r="I72" i="9"/>
  <c r="I71" i="9"/>
  <c r="I70" i="9"/>
  <c r="I67" i="9"/>
  <c r="I66" i="9"/>
  <c r="I65" i="9"/>
  <c r="I64" i="9"/>
  <c r="I63" i="9"/>
  <c r="I62" i="9"/>
  <c r="I61" i="9"/>
  <c r="I52" i="9"/>
  <c r="I51" i="9"/>
  <c r="I50" i="9"/>
  <c r="I49" i="9"/>
  <c r="I48" i="9"/>
  <c r="I47" i="9"/>
  <c r="I45" i="9"/>
  <c r="I44" i="9"/>
  <c r="I43" i="9"/>
  <c r="I42" i="9"/>
  <c r="I41" i="9"/>
  <c r="I40" i="9"/>
  <c r="I37" i="9"/>
  <c r="I36" i="9"/>
  <c r="I35" i="9"/>
  <c r="I34" i="9"/>
  <c r="I33" i="9"/>
  <c r="I32" i="9"/>
  <c r="I30" i="9"/>
  <c r="I29" i="9"/>
  <c r="I28" i="9"/>
  <c r="I27" i="9"/>
  <c r="I26" i="9"/>
  <c r="I25" i="9"/>
  <c r="I22" i="9"/>
  <c r="I21" i="9"/>
  <c r="I20" i="9"/>
  <c r="I19" i="9"/>
  <c r="I18" i="9"/>
  <c r="I17" i="9"/>
  <c r="I15" i="9"/>
  <c r="I14" i="9"/>
  <c r="I13" i="9"/>
  <c r="I12" i="9"/>
  <c r="I11" i="9"/>
  <c r="I10" i="9"/>
  <c r="A89" i="13"/>
  <c r="C87" i="13"/>
  <c r="B87" i="13"/>
  <c r="A86" i="13"/>
  <c r="C74" i="13"/>
  <c r="B74" i="13"/>
  <c r="A74" i="13" s="1"/>
  <c r="C70" i="13"/>
  <c r="B70" i="13"/>
  <c r="C69" i="13"/>
  <c r="B69" i="13"/>
  <c r="A69" i="13"/>
  <c r="C68" i="13"/>
  <c r="B68" i="13"/>
  <c r="A68" i="13" s="1"/>
  <c r="C60" i="13"/>
  <c r="B60" i="13"/>
  <c r="C59" i="13"/>
  <c r="B59" i="13"/>
  <c r="A59" i="13" s="1"/>
  <c r="C40" i="13"/>
  <c r="B40" i="13"/>
  <c r="C39" i="13"/>
  <c r="B39" i="13"/>
  <c r="A39" i="13" s="1"/>
  <c r="C38" i="13"/>
  <c r="B38" i="13"/>
  <c r="C33" i="13"/>
  <c r="B33" i="13"/>
  <c r="A33" i="13" s="1"/>
  <c r="C32" i="13"/>
  <c r="B32" i="13"/>
  <c r="A32" i="13"/>
  <c r="C31" i="13"/>
  <c r="B31" i="13"/>
  <c r="C29" i="13"/>
  <c r="B29" i="13"/>
  <c r="C25" i="13"/>
  <c r="B25" i="13"/>
  <c r="C24" i="13"/>
  <c r="A24" i="13" s="1"/>
  <c r="B24" i="13"/>
  <c r="C23" i="13"/>
  <c r="B23" i="13"/>
  <c r="A23" i="13" s="1"/>
  <c r="C17" i="13"/>
  <c r="B17" i="13"/>
  <c r="A17" i="13" s="1"/>
  <c r="C16" i="13"/>
  <c r="B16" i="13"/>
  <c r="A16" i="13" s="1"/>
  <c r="C10" i="13"/>
  <c r="B10" i="13"/>
  <c r="C9" i="13"/>
  <c r="B9" i="13"/>
  <c r="C8" i="13"/>
  <c r="B8" i="13"/>
  <c r="B7" i="13"/>
  <c r="A7" i="13" s="1"/>
  <c r="A89" i="12"/>
  <c r="C87" i="12"/>
  <c r="B87" i="12"/>
  <c r="A87" i="12" s="1"/>
  <c r="A86" i="12"/>
  <c r="C74" i="12"/>
  <c r="B74" i="12"/>
  <c r="C70" i="12"/>
  <c r="B70" i="12"/>
  <c r="A70" i="12" s="1"/>
  <c r="C69" i="12"/>
  <c r="B69" i="12"/>
  <c r="C68" i="12"/>
  <c r="B68" i="12"/>
  <c r="A68" i="12" s="1"/>
  <c r="C60" i="12"/>
  <c r="B60" i="12"/>
  <c r="C59" i="12"/>
  <c r="B59" i="12"/>
  <c r="C40" i="12"/>
  <c r="B40" i="12"/>
  <c r="A40" i="12" s="1"/>
  <c r="C39" i="12"/>
  <c r="B39" i="12"/>
  <c r="C38" i="12"/>
  <c r="B38" i="12"/>
  <c r="A38" i="12" s="1"/>
  <c r="C33" i="12"/>
  <c r="B33" i="12"/>
  <c r="C32" i="12"/>
  <c r="A32" i="12" s="1"/>
  <c r="B32" i="12"/>
  <c r="C31" i="12"/>
  <c r="B31" i="12"/>
  <c r="C29" i="12"/>
  <c r="B29" i="12"/>
  <c r="C25" i="12"/>
  <c r="B25" i="12"/>
  <c r="C24" i="12"/>
  <c r="B24" i="12"/>
  <c r="A24" i="12" s="1"/>
  <c r="C23" i="12"/>
  <c r="B23" i="12"/>
  <c r="A23" i="12" s="1"/>
  <c r="C17" i="12"/>
  <c r="B17" i="12"/>
  <c r="C16" i="12"/>
  <c r="B16" i="12"/>
  <c r="A16" i="12" s="1"/>
  <c r="C10" i="12"/>
  <c r="B10" i="12"/>
  <c r="A10" i="12" s="1"/>
  <c r="C9" i="12"/>
  <c r="B9" i="12"/>
  <c r="C8" i="12"/>
  <c r="B8" i="12"/>
  <c r="A8" i="12" s="1"/>
  <c r="B7" i="12"/>
  <c r="A7" i="12"/>
  <c r="A89" i="11"/>
  <c r="C87" i="11"/>
  <c r="B87" i="11"/>
  <c r="A86" i="11"/>
  <c r="C74" i="11"/>
  <c r="B74" i="11"/>
  <c r="C70" i="11"/>
  <c r="B70" i="11"/>
  <c r="C69" i="11"/>
  <c r="A69" i="11" s="1"/>
  <c r="B69" i="11"/>
  <c r="C68" i="11"/>
  <c r="B68" i="11"/>
  <c r="C60" i="11"/>
  <c r="B60" i="11"/>
  <c r="C59" i="11"/>
  <c r="B59" i="11"/>
  <c r="A59" i="11" s="1"/>
  <c r="C40" i="11"/>
  <c r="B40" i="11"/>
  <c r="C39" i="11"/>
  <c r="B39" i="11"/>
  <c r="A39" i="11"/>
  <c r="C38" i="11"/>
  <c r="B38" i="11"/>
  <c r="C33" i="11"/>
  <c r="B33" i="11"/>
  <c r="C32" i="11"/>
  <c r="B32" i="11"/>
  <c r="C31" i="11"/>
  <c r="B31" i="11"/>
  <c r="C29" i="11"/>
  <c r="B29" i="11"/>
  <c r="C25" i="11"/>
  <c r="B25" i="11"/>
  <c r="A25" i="11" s="1"/>
  <c r="C24" i="11"/>
  <c r="B24" i="11"/>
  <c r="C23" i="11"/>
  <c r="B23" i="11"/>
  <c r="C17" i="11"/>
  <c r="B17" i="11"/>
  <c r="C16" i="11"/>
  <c r="B16" i="11"/>
  <c r="C10" i="11"/>
  <c r="B10" i="11"/>
  <c r="C9" i="11"/>
  <c r="B9" i="11"/>
  <c r="A9" i="11"/>
  <c r="C8" i="11"/>
  <c r="B8" i="11"/>
  <c r="B7" i="11"/>
  <c r="A7" i="11"/>
  <c r="A89" i="10"/>
  <c r="C87" i="10"/>
  <c r="B87" i="10"/>
  <c r="A87" i="10" s="1"/>
  <c r="A86" i="10"/>
  <c r="C74" i="10"/>
  <c r="B74" i="10"/>
  <c r="C70" i="10"/>
  <c r="B70" i="10"/>
  <c r="C69" i="10"/>
  <c r="B69" i="10"/>
  <c r="A69" i="10" s="1"/>
  <c r="C68" i="10"/>
  <c r="B68" i="10"/>
  <c r="A68" i="10" s="1"/>
  <c r="C40" i="10"/>
  <c r="B40" i="10"/>
  <c r="A40" i="10" s="1"/>
  <c r="C39" i="10"/>
  <c r="B39" i="10"/>
  <c r="A39" i="10" s="1"/>
  <c r="C38" i="10"/>
  <c r="B38" i="10"/>
  <c r="C33" i="10"/>
  <c r="B33" i="10"/>
  <c r="C32" i="10"/>
  <c r="B32" i="10"/>
  <c r="A32" i="10" s="1"/>
  <c r="C31" i="10"/>
  <c r="B31" i="10"/>
  <c r="C29" i="10"/>
  <c r="B29" i="10"/>
  <c r="C25" i="10"/>
  <c r="B25" i="10"/>
  <c r="A25" i="10" s="1"/>
  <c r="C24" i="10"/>
  <c r="B24" i="10"/>
  <c r="C23" i="10"/>
  <c r="B23" i="10"/>
  <c r="A23" i="10" s="1"/>
  <c r="C17" i="10"/>
  <c r="B17" i="10"/>
  <c r="A17" i="10" s="1"/>
  <c r="C16" i="10"/>
  <c r="B16" i="10"/>
  <c r="C10" i="10"/>
  <c r="B10" i="10"/>
  <c r="C9" i="10"/>
  <c r="B9" i="10"/>
  <c r="A9" i="10"/>
  <c r="C8" i="10"/>
  <c r="A8" i="10" s="1"/>
  <c r="B8" i="10"/>
  <c r="B7" i="10"/>
  <c r="A7" i="10" s="1"/>
  <c r="A89" i="9"/>
  <c r="C87" i="9"/>
  <c r="B87" i="9"/>
  <c r="A86" i="9"/>
  <c r="C74" i="9"/>
  <c r="A74" i="9" s="1"/>
  <c r="B74" i="9"/>
  <c r="C70" i="9"/>
  <c r="B70" i="9"/>
  <c r="C69" i="9"/>
  <c r="A69" i="9" s="1"/>
  <c r="B69" i="9"/>
  <c r="C68" i="9"/>
  <c r="B68" i="9"/>
  <c r="C60" i="9"/>
  <c r="B60" i="9"/>
  <c r="C59" i="9"/>
  <c r="B59" i="9"/>
  <c r="C40" i="9"/>
  <c r="B40" i="9"/>
  <c r="C39" i="9"/>
  <c r="B39" i="9"/>
  <c r="C38" i="9"/>
  <c r="B38" i="9"/>
  <c r="C33" i="9"/>
  <c r="B33" i="9"/>
  <c r="C32" i="9"/>
  <c r="B32" i="9"/>
  <c r="C31" i="9"/>
  <c r="B31" i="9"/>
  <c r="C29" i="9"/>
  <c r="A29" i="9" s="1"/>
  <c r="B29" i="9"/>
  <c r="C25" i="9"/>
  <c r="B25" i="9"/>
  <c r="C24" i="9"/>
  <c r="B24" i="9"/>
  <c r="C23" i="9"/>
  <c r="B23" i="9"/>
  <c r="C17" i="9"/>
  <c r="B17" i="9"/>
  <c r="C16" i="9"/>
  <c r="B16" i="9"/>
  <c r="C10" i="9"/>
  <c r="A10" i="9" s="1"/>
  <c r="B10" i="9"/>
  <c r="C9" i="9"/>
  <c r="B9" i="9"/>
  <c r="C8" i="9"/>
  <c r="B8" i="9"/>
  <c r="B7" i="9"/>
  <c r="A7" i="9"/>
  <c r="A89" i="8"/>
  <c r="C87" i="8"/>
  <c r="B87" i="8"/>
  <c r="A86" i="8"/>
  <c r="I85" i="8"/>
  <c r="I84" i="8"/>
  <c r="I83" i="8"/>
  <c r="I82" i="8"/>
  <c r="I81" i="8"/>
  <c r="I80" i="8"/>
  <c r="I79" i="8"/>
  <c r="I78" i="8"/>
  <c r="I77" i="8"/>
  <c r="I76" i="8"/>
  <c r="I75" i="8"/>
  <c r="C74" i="8"/>
  <c r="B74" i="8"/>
  <c r="I73" i="8"/>
  <c r="I72" i="8"/>
  <c r="I71" i="8"/>
  <c r="I70" i="8"/>
  <c r="C70" i="8"/>
  <c r="B70" i="8"/>
  <c r="A70" i="8"/>
  <c r="C69" i="8"/>
  <c r="B69" i="8"/>
  <c r="C68" i="8"/>
  <c r="B68" i="8"/>
  <c r="I67" i="8"/>
  <c r="I66" i="8"/>
  <c r="I65" i="8"/>
  <c r="I64" i="8"/>
  <c r="I63" i="8"/>
  <c r="I62" i="8"/>
  <c r="I61" i="8"/>
  <c r="I59" i="8" s="1"/>
  <c r="I42" i="5" s="1"/>
  <c r="C60" i="8"/>
  <c r="A60" i="8" s="1"/>
  <c r="B60" i="8"/>
  <c r="C59" i="8"/>
  <c r="B59" i="8"/>
  <c r="A59" i="8" s="1"/>
  <c r="I52" i="8"/>
  <c r="I51" i="8"/>
  <c r="I50" i="8"/>
  <c r="I49" i="8"/>
  <c r="I48" i="8"/>
  <c r="I47" i="8"/>
  <c r="I45" i="8"/>
  <c r="I44" i="8"/>
  <c r="I43" i="8"/>
  <c r="I42" i="8"/>
  <c r="I41" i="8"/>
  <c r="I40" i="8"/>
  <c r="C40" i="8"/>
  <c r="B40" i="8"/>
  <c r="C39" i="8"/>
  <c r="B39" i="8"/>
  <c r="C38" i="8"/>
  <c r="B38" i="8"/>
  <c r="I37" i="8"/>
  <c r="I36" i="8"/>
  <c r="I35" i="8"/>
  <c r="I34" i="8"/>
  <c r="I33" i="8"/>
  <c r="C33" i="8"/>
  <c r="B33" i="8"/>
  <c r="I32" i="8"/>
  <c r="C32" i="8"/>
  <c r="B32" i="8"/>
  <c r="C31" i="8"/>
  <c r="B31" i="8"/>
  <c r="I30" i="8"/>
  <c r="I29" i="8"/>
  <c r="C29" i="8"/>
  <c r="B29" i="8"/>
  <c r="A29" i="8" s="1"/>
  <c r="I28" i="8"/>
  <c r="I27" i="8"/>
  <c r="I26" i="8"/>
  <c r="I25" i="8"/>
  <c r="C25" i="8"/>
  <c r="B25" i="8"/>
  <c r="C24" i="8"/>
  <c r="B24" i="8"/>
  <c r="C23" i="8"/>
  <c r="A23" i="8" s="1"/>
  <c r="B23" i="8"/>
  <c r="I22" i="8"/>
  <c r="I21" i="8"/>
  <c r="I20" i="8"/>
  <c r="I19" i="8"/>
  <c r="I18" i="8"/>
  <c r="I17" i="8"/>
  <c r="C17" i="8"/>
  <c r="B17" i="8"/>
  <c r="C16" i="8"/>
  <c r="B16" i="8"/>
  <c r="I15" i="8"/>
  <c r="I14" i="8"/>
  <c r="I13" i="8"/>
  <c r="I12" i="8"/>
  <c r="I11" i="8"/>
  <c r="I10" i="8"/>
  <c r="C10" i="8"/>
  <c r="B10" i="8"/>
  <c r="A10" i="8" s="1"/>
  <c r="C9" i="8"/>
  <c r="B9" i="8"/>
  <c r="C8" i="8"/>
  <c r="B8" i="8"/>
  <c r="A8" i="8" s="1"/>
  <c r="B7" i="8"/>
  <c r="A7" i="8" s="1"/>
  <c r="N59" i="2"/>
  <c r="N58" i="2" s="1"/>
  <c r="M59" i="2"/>
  <c r="M58" i="2" s="1"/>
  <c r="N85" i="2"/>
  <c r="M85" i="2"/>
  <c r="N30" i="2"/>
  <c r="M30" i="2"/>
  <c r="I47" i="2"/>
  <c r="Q47" i="2" s="1"/>
  <c r="I48" i="2"/>
  <c r="Q48" i="2" s="1"/>
  <c r="I49" i="2"/>
  <c r="Q49" i="2" s="1"/>
  <c r="I50" i="2"/>
  <c r="Q50" i="2" s="1"/>
  <c r="I51" i="2"/>
  <c r="Q51" i="2" s="1"/>
  <c r="I40" i="2"/>
  <c r="Q40" i="2" s="1"/>
  <c r="I41" i="2"/>
  <c r="Q41" i="2" s="1"/>
  <c r="I42" i="2"/>
  <c r="Q42" i="2" s="1"/>
  <c r="I43" i="2"/>
  <c r="Q43" i="2" s="1"/>
  <c r="I44" i="2"/>
  <c r="Q44" i="2" s="1"/>
  <c r="I34" i="2"/>
  <c r="Q34" i="2" s="1"/>
  <c r="I35" i="2"/>
  <c r="Q35" i="2" s="1"/>
  <c r="I36" i="2"/>
  <c r="Q36" i="2" s="1"/>
  <c r="I26" i="2"/>
  <c r="Q26" i="2" s="1"/>
  <c r="I27" i="2"/>
  <c r="Q27" i="2" s="1"/>
  <c r="I28" i="2"/>
  <c r="Q28" i="2" s="1"/>
  <c r="I79" i="2"/>
  <c r="Q79" i="2" s="1"/>
  <c r="I80" i="2"/>
  <c r="Q80" i="2" s="1"/>
  <c r="I81" i="2"/>
  <c r="Q81" i="2" s="1"/>
  <c r="I82" i="2"/>
  <c r="Q82" i="2" s="1"/>
  <c r="I75" i="2"/>
  <c r="Q75" i="2" s="1"/>
  <c r="I76" i="2"/>
  <c r="Q76" i="2" s="1"/>
  <c r="I77" i="2"/>
  <c r="Q77" i="2" s="1"/>
  <c r="G33" i="5" l="1"/>
  <c r="D33" i="5" s="1"/>
  <c r="I52" i="2"/>
  <c r="Q53" i="13"/>
  <c r="Q86" i="13"/>
  <c r="I86" i="12"/>
  <c r="Q37" i="5"/>
  <c r="Q86" i="12"/>
  <c r="D37" i="5"/>
  <c r="I86" i="11"/>
  <c r="Q53" i="11"/>
  <c r="Q86" i="11"/>
  <c r="Q86" i="10"/>
  <c r="Q53" i="10"/>
  <c r="M37" i="5"/>
  <c r="Q86" i="9"/>
  <c r="K37" i="5"/>
  <c r="Q53" i="9"/>
  <c r="N68" i="11"/>
  <c r="M68" i="12"/>
  <c r="N68" i="12"/>
  <c r="N92" i="12" s="1"/>
  <c r="N93" i="12" s="1"/>
  <c r="N95" i="12" s="1"/>
  <c r="N92" i="13"/>
  <c r="N93" i="13"/>
  <c r="N95" i="13" s="1"/>
  <c r="M8" i="13"/>
  <c r="M59" i="13"/>
  <c r="Q59" i="13" s="1"/>
  <c r="M68" i="13"/>
  <c r="Q68" i="13" s="1"/>
  <c r="Q24" i="13"/>
  <c r="Q23" i="12"/>
  <c r="Q8" i="12"/>
  <c r="M59" i="12"/>
  <c r="Q59" i="12" s="1"/>
  <c r="Q24" i="12"/>
  <c r="Q38" i="11"/>
  <c r="Q23" i="11"/>
  <c r="N92" i="11"/>
  <c r="M68" i="11"/>
  <c r="Q68" i="11" s="1"/>
  <c r="Q24" i="11"/>
  <c r="N92" i="10"/>
  <c r="Q24" i="10"/>
  <c r="M68" i="10"/>
  <c r="Q68" i="10" s="1"/>
  <c r="N92" i="9"/>
  <c r="Q24" i="9"/>
  <c r="M68" i="9"/>
  <c r="Q68" i="9" s="1"/>
  <c r="N93" i="8"/>
  <c r="N95" i="8" s="1"/>
  <c r="M68" i="8"/>
  <c r="Q68" i="8" s="1"/>
  <c r="Q24" i="8"/>
  <c r="A17" i="9"/>
  <c r="A32" i="9"/>
  <c r="A33" i="9"/>
  <c r="A38" i="9"/>
  <c r="I9" i="9"/>
  <c r="I24" i="9"/>
  <c r="K19" i="5" s="1"/>
  <c r="A24" i="9"/>
  <c r="A9" i="9"/>
  <c r="A31" i="9"/>
  <c r="A39" i="9"/>
  <c r="A25" i="9"/>
  <c r="A68" i="9"/>
  <c r="I69" i="9"/>
  <c r="I31" i="9"/>
  <c r="K20" i="5" s="1"/>
  <c r="A16" i="9"/>
  <c r="A23" i="9"/>
  <c r="A8" i="9"/>
  <c r="A38" i="10"/>
  <c r="A24" i="10"/>
  <c r="I59" i="10"/>
  <c r="A59" i="10"/>
  <c r="A74" i="10"/>
  <c r="A10" i="10"/>
  <c r="A33" i="10"/>
  <c r="A74" i="11"/>
  <c r="A33" i="11"/>
  <c r="A29" i="11"/>
  <c r="A23" i="11"/>
  <c r="I16" i="11"/>
  <c r="O13" i="5" s="1"/>
  <c r="A16" i="11"/>
  <c r="A24" i="11"/>
  <c r="A70" i="11"/>
  <c r="A40" i="11"/>
  <c r="A32" i="11"/>
  <c r="I39" i="11"/>
  <c r="A33" i="12"/>
  <c r="A74" i="12"/>
  <c r="I69" i="12"/>
  <c r="A29" i="12"/>
  <c r="A39" i="12"/>
  <c r="A25" i="12"/>
  <c r="A59" i="12"/>
  <c r="A70" i="13"/>
  <c r="A9" i="13"/>
  <c r="I69" i="13"/>
  <c r="A60" i="13"/>
  <c r="A10" i="13"/>
  <c r="A31" i="13"/>
  <c r="A38" i="13"/>
  <c r="I8" i="13"/>
  <c r="S16" i="5" s="1"/>
  <c r="A25" i="13"/>
  <c r="I59" i="13"/>
  <c r="S42" i="5" s="1"/>
  <c r="I74" i="13"/>
  <c r="A40" i="13"/>
  <c r="A87" i="13"/>
  <c r="S26" i="5"/>
  <c r="A8" i="13"/>
  <c r="A29" i="13"/>
  <c r="I46" i="13"/>
  <c r="I31" i="13"/>
  <c r="S20" i="5" s="1"/>
  <c r="S12" i="5"/>
  <c r="I59" i="12"/>
  <c r="Q42" i="5" s="1"/>
  <c r="A69" i="12"/>
  <c r="I39" i="12"/>
  <c r="Q26" i="5" s="1"/>
  <c r="I74" i="12"/>
  <c r="I68" i="12" s="1"/>
  <c r="A60" i="12"/>
  <c r="A9" i="12"/>
  <c r="A17" i="12"/>
  <c r="I46" i="12"/>
  <c r="Q27" i="5" s="1"/>
  <c r="I16" i="12"/>
  <c r="I8" i="12" s="1"/>
  <c r="A31" i="12"/>
  <c r="A10" i="11"/>
  <c r="A60" i="11"/>
  <c r="I31" i="11"/>
  <c r="O20" i="5" s="1"/>
  <c r="A8" i="11"/>
  <c r="I9" i="11"/>
  <c r="I24" i="11"/>
  <c r="O19" i="5" s="1"/>
  <c r="I59" i="11"/>
  <c r="O42" i="5" s="1"/>
  <c r="I74" i="11"/>
  <c r="O26" i="5"/>
  <c r="A17" i="11"/>
  <c r="A68" i="11"/>
  <c r="I46" i="11"/>
  <c r="O27" i="5" s="1"/>
  <c r="A31" i="11"/>
  <c r="A38" i="11"/>
  <c r="A87" i="11"/>
  <c r="M42" i="5"/>
  <c r="M19" i="5"/>
  <c r="I16" i="10"/>
  <c r="M13" i="5" s="1"/>
  <c r="A70" i="10"/>
  <c r="A16" i="10"/>
  <c r="I31" i="10"/>
  <c r="I9" i="10"/>
  <c r="I74" i="10"/>
  <c r="I68" i="10" s="1"/>
  <c r="A29" i="10"/>
  <c r="A31" i="10"/>
  <c r="I46" i="10"/>
  <c r="M27" i="5" s="1"/>
  <c r="I59" i="9"/>
  <c r="K42" i="5" s="1"/>
  <c r="I39" i="9"/>
  <c r="K26" i="5" s="1"/>
  <c r="I74" i="9"/>
  <c r="A40" i="9"/>
  <c r="A59" i="9"/>
  <c r="A87" i="9"/>
  <c r="I46" i="9"/>
  <c r="K27" i="5" s="1"/>
  <c r="A60" i="9"/>
  <c r="I16" i="9"/>
  <c r="K13" i="5" s="1"/>
  <c r="K12" i="5"/>
  <c r="A70" i="9"/>
  <c r="I53" i="8"/>
  <c r="A24" i="8"/>
  <c r="A40" i="8"/>
  <c r="A87" i="8"/>
  <c r="A32" i="8"/>
  <c r="A68" i="8"/>
  <c r="A74" i="8"/>
  <c r="A39" i="8"/>
  <c r="I31" i="12"/>
  <c r="I68" i="11"/>
  <c r="O43" i="5" s="1"/>
  <c r="I68" i="9"/>
  <c r="K43" i="5" s="1"/>
  <c r="K44" i="5" s="1"/>
  <c r="A9" i="8"/>
  <c r="A33" i="8"/>
  <c r="I74" i="8"/>
  <c r="A25" i="8"/>
  <c r="A69" i="8"/>
  <c r="I9" i="8"/>
  <c r="A16" i="8"/>
  <c r="A31" i="8"/>
  <c r="I31" i="8"/>
  <c r="A17" i="8"/>
  <c r="A38" i="8"/>
  <c r="I24" i="8"/>
  <c r="I46" i="8"/>
  <c r="I16" i="8"/>
  <c r="I39" i="8"/>
  <c r="I69" i="8"/>
  <c r="Q52" i="2" l="1"/>
  <c r="G37" i="5"/>
  <c r="Q53" i="8"/>
  <c r="I86" i="8"/>
  <c r="Q86" i="8" s="1"/>
  <c r="I37" i="5"/>
  <c r="Q68" i="12"/>
  <c r="O44" i="5"/>
  <c r="Q8" i="13"/>
  <c r="M92" i="13"/>
  <c r="M92" i="12"/>
  <c r="N93" i="11"/>
  <c r="N95" i="11" s="1"/>
  <c r="M92" i="11"/>
  <c r="M92" i="10"/>
  <c r="N93" i="10"/>
  <c r="N95" i="10" s="1"/>
  <c r="M92" i="9"/>
  <c r="N93" i="9"/>
  <c r="N95" i="9" s="1"/>
  <c r="M92" i="8"/>
  <c r="I38" i="9"/>
  <c r="K30" i="5" s="1"/>
  <c r="I23" i="9"/>
  <c r="I38" i="10"/>
  <c r="M30" i="5" s="1"/>
  <c r="I68" i="13"/>
  <c r="S43" i="5" s="1"/>
  <c r="S44" i="5" s="1"/>
  <c r="I23" i="13"/>
  <c r="I38" i="13"/>
  <c r="S27" i="5"/>
  <c r="Q16" i="5"/>
  <c r="Q43" i="5"/>
  <c r="Q44" i="5" s="1"/>
  <c r="I23" i="12"/>
  <c r="Q20" i="5"/>
  <c r="I38" i="12"/>
  <c r="Q13" i="5"/>
  <c r="I8" i="11"/>
  <c r="O16" i="5" s="1"/>
  <c r="O12" i="5"/>
  <c r="I23" i="11"/>
  <c r="I38" i="11"/>
  <c r="I23" i="10"/>
  <c r="M23" i="5" s="1"/>
  <c r="M20" i="5"/>
  <c r="I8" i="10"/>
  <c r="M12" i="5"/>
  <c r="M43" i="5"/>
  <c r="K23" i="5"/>
  <c r="I8" i="9"/>
  <c r="K16" i="5" s="1"/>
  <c r="K48" i="5" s="1"/>
  <c r="I68" i="8"/>
  <c r="I23" i="8"/>
  <c r="I23" i="5" s="1"/>
  <c r="I19" i="5"/>
  <c r="I13" i="5"/>
  <c r="I20" i="5"/>
  <c r="I38" i="8"/>
  <c r="I30" i="5" s="1"/>
  <c r="I26" i="5"/>
  <c r="I27" i="5"/>
  <c r="I12" i="5"/>
  <c r="I8" i="8"/>
  <c r="I16" i="5" s="1"/>
  <c r="I21" i="2"/>
  <c r="Q21" i="2" s="1"/>
  <c r="I20" i="2"/>
  <c r="Q20" i="2" s="1"/>
  <c r="I19" i="2"/>
  <c r="Q19" i="2" s="1"/>
  <c r="I18" i="2"/>
  <c r="Q18" i="2" s="1"/>
  <c r="I17" i="2"/>
  <c r="Q17" i="2" s="1"/>
  <c r="I16" i="2"/>
  <c r="Q16" i="2" s="1"/>
  <c r="C16" i="2"/>
  <c r="B16" i="2"/>
  <c r="N15" i="2"/>
  <c r="M15" i="2"/>
  <c r="C15" i="2"/>
  <c r="B15" i="2"/>
  <c r="L30" i="5" l="1"/>
  <c r="M93" i="13"/>
  <c r="Q93" i="13" s="1"/>
  <c r="Q92" i="13"/>
  <c r="M93" i="12"/>
  <c r="Q93" i="12" s="1"/>
  <c r="Q92" i="12"/>
  <c r="M93" i="11"/>
  <c r="Q93" i="11" s="1"/>
  <c r="Q92" i="11"/>
  <c r="M93" i="10"/>
  <c r="Q93" i="10" s="1"/>
  <c r="Q92" i="10"/>
  <c r="M93" i="9"/>
  <c r="Q93" i="9" s="1"/>
  <c r="Q92" i="9"/>
  <c r="M93" i="8"/>
  <c r="Q93" i="8" s="1"/>
  <c r="Q92" i="8"/>
  <c r="L23" i="5"/>
  <c r="L16" i="5"/>
  <c r="L48" i="5" s="1"/>
  <c r="L44" i="5"/>
  <c r="I88" i="13"/>
  <c r="S23" i="5"/>
  <c r="S30" i="5"/>
  <c r="I87" i="13"/>
  <c r="Q87" i="13" s="1"/>
  <c r="Q23" i="5"/>
  <c r="Q48" i="5" s="1"/>
  <c r="Q30" i="5"/>
  <c r="O30" i="5"/>
  <c r="O23" i="5"/>
  <c r="O48" i="5" s="1"/>
  <c r="M16" i="5"/>
  <c r="I43" i="5"/>
  <c r="I44" i="5" s="1"/>
  <c r="I48" i="5" s="1"/>
  <c r="I15" i="2"/>
  <c r="A16" i="2"/>
  <c r="A15" i="2"/>
  <c r="S48" i="5" l="1"/>
  <c r="T30" i="5" s="1"/>
  <c r="S50" i="5"/>
  <c r="Q88" i="13"/>
  <c r="M95" i="13"/>
  <c r="Q95" i="13" s="1"/>
  <c r="M95" i="12"/>
  <c r="Q95" i="12" s="1"/>
  <c r="M95" i="11"/>
  <c r="Q95" i="11" s="1"/>
  <c r="M95" i="10"/>
  <c r="Q95" i="10" s="1"/>
  <c r="M95" i="9"/>
  <c r="Q95" i="9" s="1"/>
  <c r="M95" i="8"/>
  <c r="Q95" i="8" s="1"/>
  <c r="I89" i="13"/>
  <c r="Q89" i="13" s="1"/>
  <c r="S49" i="5"/>
  <c r="R16" i="5"/>
  <c r="R30" i="5"/>
  <c r="R44" i="5"/>
  <c r="R23" i="5"/>
  <c r="I88" i="12"/>
  <c r="I87" i="12"/>
  <c r="Q87" i="12" s="1"/>
  <c r="I88" i="11"/>
  <c r="I87" i="11"/>
  <c r="Q87" i="11" s="1"/>
  <c r="I87" i="10"/>
  <c r="Q87" i="10" s="1"/>
  <c r="I88" i="10"/>
  <c r="I88" i="9"/>
  <c r="I87" i="9"/>
  <c r="Q87" i="9" s="1"/>
  <c r="Q15" i="2"/>
  <c r="G13" i="5"/>
  <c r="D13" i="5" s="1"/>
  <c r="I88" i="8"/>
  <c r="Q88" i="8" s="1"/>
  <c r="I87" i="8"/>
  <c r="Q87" i="8" s="1"/>
  <c r="M44" i="5"/>
  <c r="M48" i="5" s="1"/>
  <c r="Q50" i="5" l="1"/>
  <c r="Q88" i="12"/>
  <c r="O50" i="5"/>
  <c r="Q88" i="11"/>
  <c r="M50" i="5"/>
  <c r="Q88" i="10"/>
  <c r="K50" i="5"/>
  <c r="Q88" i="9"/>
  <c r="S52" i="5"/>
  <c r="T44" i="5"/>
  <c r="T48" i="5" s="1"/>
  <c r="T16" i="5"/>
  <c r="T23" i="5"/>
  <c r="I89" i="12"/>
  <c r="Q89" i="12" s="1"/>
  <c r="Q49" i="5"/>
  <c r="Q52" i="5" s="1"/>
  <c r="R48" i="5"/>
  <c r="P44" i="5"/>
  <c r="P16" i="5"/>
  <c r="P30" i="5"/>
  <c r="I89" i="11"/>
  <c r="Q89" i="11" s="1"/>
  <c r="O49" i="5"/>
  <c r="O52" i="5" s="1"/>
  <c r="P23" i="5"/>
  <c r="I89" i="10"/>
  <c r="Q89" i="10" s="1"/>
  <c r="M49" i="5"/>
  <c r="I89" i="9"/>
  <c r="Q89" i="9" s="1"/>
  <c r="K49" i="5"/>
  <c r="I50" i="5"/>
  <c r="I49" i="5"/>
  <c r="J16" i="5"/>
  <c r="J23" i="5"/>
  <c r="J30" i="5"/>
  <c r="J44" i="5"/>
  <c r="I89" i="8"/>
  <c r="Q89" i="8" s="1"/>
  <c r="K52" i="5" l="1"/>
  <c r="I52" i="5"/>
  <c r="O54" i="5"/>
  <c r="O55" i="5" s="1"/>
  <c r="O56" i="5" s="1"/>
  <c r="P37" i="5"/>
  <c r="I54" i="5"/>
  <c r="I55" i="5" s="1"/>
  <c r="I56" i="5" s="1"/>
  <c r="J37" i="5"/>
  <c r="Q54" i="5"/>
  <c r="Q55" i="5" s="1"/>
  <c r="Q56" i="5" s="1"/>
  <c r="R37" i="5"/>
  <c r="S54" i="5"/>
  <c r="S55" i="5" s="1"/>
  <c r="S56" i="5" s="1"/>
  <c r="T37" i="5"/>
  <c r="K54" i="5"/>
  <c r="K55" i="5" s="1"/>
  <c r="K56" i="5" s="1"/>
  <c r="L37" i="5"/>
  <c r="P48" i="5"/>
  <c r="J48" i="5"/>
  <c r="M52" i="5"/>
  <c r="N16" i="5"/>
  <c r="N30" i="5"/>
  <c r="N23" i="5"/>
  <c r="N44" i="5"/>
  <c r="N73" i="2"/>
  <c r="M73" i="2"/>
  <c r="N68" i="2"/>
  <c r="N67" i="2" s="1"/>
  <c r="M68" i="2"/>
  <c r="M67" i="2" s="1"/>
  <c r="N45" i="2"/>
  <c r="M45" i="2"/>
  <c r="N38" i="2"/>
  <c r="M38" i="2"/>
  <c r="N23" i="2"/>
  <c r="N22" i="2" s="1"/>
  <c r="M23" i="2"/>
  <c r="M22" i="2" s="1"/>
  <c r="N8" i="2"/>
  <c r="N7" i="2" s="1"/>
  <c r="M8" i="2"/>
  <c r="M7" i="2" s="1"/>
  <c r="I89" i="2"/>
  <c r="Q89" i="2" s="1"/>
  <c r="I88" i="2"/>
  <c r="Q88" i="2" s="1"/>
  <c r="I87" i="2"/>
  <c r="Q87" i="2" s="1"/>
  <c r="I86" i="2"/>
  <c r="Q86" i="2" s="1"/>
  <c r="I84" i="2"/>
  <c r="Q84" i="2" s="1"/>
  <c r="I83" i="2"/>
  <c r="Q83" i="2" s="1"/>
  <c r="I78" i="2"/>
  <c r="Q78" i="2" s="1"/>
  <c r="I74" i="2"/>
  <c r="I70" i="2"/>
  <c r="Q70" i="2" s="1"/>
  <c r="I71" i="2"/>
  <c r="Q71" i="2" s="1"/>
  <c r="I72" i="2"/>
  <c r="Q72" i="2" s="1"/>
  <c r="I66" i="2"/>
  <c r="Q66" i="2" s="1"/>
  <c r="I65" i="2"/>
  <c r="Q65" i="2" s="1"/>
  <c r="I61" i="2"/>
  <c r="Q61" i="2" s="1"/>
  <c r="I62" i="2"/>
  <c r="Q62" i="2" s="1"/>
  <c r="I63" i="2"/>
  <c r="Q63" i="2" s="1"/>
  <c r="I64" i="2"/>
  <c r="Q64" i="2" s="1"/>
  <c r="I46" i="2"/>
  <c r="I45" i="2" s="1"/>
  <c r="I33" i="2"/>
  <c r="Q33" i="2" s="1"/>
  <c r="I32" i="2"/>
  <c r="I31" i="2"/>
  <c r="Q31" i="2" s="1"/>
  <c r="I25" i="2"/>
  <c r="Q25" i="2" s="1"/>
  <c r="I29" i="2"/>
  <c r="Q29" i="2" s="1"/>
  <c r="I10" i="2"/>
  <c r="Q10" i="2" s="1"/>
  <c r="I11" i="2"/>
  <c r="Q11" i="2" s="1"/>
  <c r="I12" i="2"/>
  <c r="Q12" i="2" s="1"/>
  <c r="I13" i="2"/>
  <c r="Q13" i="2" s="1"/>
  <c r="I14" i="2"/>
  <c r="Q14" i="2" s="1"/>
  <c r="C85" i="2"/>
  <c r="B85" i="2"/>
  <c r="B30" i="2"/>
  <c r="C30" i="2"/>
  <c r="B31" i="2"/>
  <c r="C31" i="2"/>
  <c r="M54" i="5" l="1"/>
  <c r="N37" i="5"/>
  <c r="N48" i="5"/>
  <c r="M55" i="5"/>
  <c r="M56" i="5" s="1"/>
  <c r="I85" i="2"/>
  <c r="Q85" i="2" s="1"/>
  <c r="Q45" i="2"/>
  <c r="G27" i="5"/>
  <c r="D27" i="5" s="1"/>
  <c r="N37" i="2"/>
  <c r="N90" i="2" s="1"/>
  <c r="M37" i="2"/>
  <c r="M90" i="2" s="1"/>
  <c r="I30" i="2"/>
  <c r="Q46" i="2"/>
  <c r="A85" i="2"/>
  <c r="I73" i="2"/>
  <c r="A31" i="2"/>
  <c r="A30" i="2"/>
  <c r="G20" i="5" l="1"/>
  <c r="D20" i="5" s="1"/>
  <c r="M91" i="2"/>
  <c r="M93" i="2" s="1"/>
  <c r="N91" i="2"/>
  <c r="N93" i="2" s="1"/>
  <c r="I39" i="2"/>
  <c r="C39" i="2"/>
  <c r="B39" i="2"/>
  <c r="B58" i="2"/>
  <c r="C58" i="2"/>
  <c r="C38" i="2"/>
  <c r="B38" i="2"/>
  <c r="C37" i="2"/>
  <c r="B37" i="2"/>
  <c r="I24" i="2"/>
  <c r="I9" i="2"/>
  <c r="I38" i="2" l="1"/>
  <c r="I37" i="2" s="1"/>
  <c r="G30" i="5" s="1"/>
  <c r="I8" i="2"/>
  <c r="A58" i="2"/>
  <c r="A39" i="2"/>
  <c r="A38" i="2"/>
  <c r="Q39" i="2"/>
  <c r="A37" i="2"/>
  <c r="G12" i="5" l="1"/>
  <c r="I7" i="2"/>
  <c r="G16" i="5" s="1"/>
  <c r="G26" i="5"/>
  <c r="A93" i="2"/>
  <c r="C91" i="2"/>
  <c r="B91" i="2"/>
  <c r="A90" i="2"/>
  <c r="C89" i="2"/>
  <c r="B89" i="2"/>
  <c r="C73" i="2"/>
  <c r="B73" i="2"/>
  <c r="I69" i="2"/>
  <c r="C69" i="2"/>
  <c r="B69" i="2"/>
  <c r="C68" i="2"/>
  <c r="B68" i="2"/>
  <c r="C67" i="2"/>
  <c r="B67" i="2"/>
  <c r="I60" i="2"/>
  <c r="I58" i="2" s="1"/>
  <c r="G42" i="5" s="1"/>
  <c r="D42" i="5" s="1"/>
  <c r="C59" i="2"/>
  <c r="B59" i="2"/>
  <c r="Q30" i="2"/>
  <c r="C32" i="2"/>
  <c r="B32" i="2"/>
  <c r="C28" i="2"/>
  <c r="B28" i="2"/>
  <c r="C24" i="2"/>
  <c r="B24" i="2"/>
  <c r="C23" i="2"/>
  <c r="B23" i="2"/>
  <c r="C22" i="2"/>
  <c r="B22" i="2"/>
  <c r="C9" i="2"/>
  <c r="B9" i="2"/>
  <c r="C8" i="2"/>
  <c r="B8" i="2"/>
  <c r="C7" i="2"/>
  <c r="B7" i="2"/>
  <c r="B6" i="2"/>
  <c r="A6" i="2" s="1"/>
  <c r="D26" i="5" l="1"/>
  <c r="D30" i="5" s="1"/>
  <c r="D12" i="5"/>
  <c r="D16" i="5" s="1"/>
  <c r="I68" i="2"/>
  <c r="I23" i="2"/>
  <c r="I22" i="2" s="1"/>
  <c r="G23" i="5" s="1"/>
  <c r="A69" i="2"/>
  <c r="A7" i="2"/>
  <c r="A67" i="2"/>
  <c r="A89" i="2"/>
  <c r="A22" i="2"/>
  <c r="A8" i="2"/>
  <c r="A32" i="2"/>
  <c r="A9" i="2"/>
  <c r="A59" i="2"/>
  <c r="A68" i="2"/>
  <c r="Q8" i="2"/>
  <c r="Q74" i="2"/>
  <c r="Q9" i="2"/>
  <c r="A73" i="2"/>
  <c r="A23" i="2"/>
  <c r="A24" i="2"/>
  <c r="A28" i="2"/>
  <c r="A91" i="2"/>
  <c r="Q69" i="2"/>
  <c r="Q24" i="2"/>
  <c r="Q60" i="2"/>
  <c r="I67" i="2" l="1"/>
  <c r="G19" i="5"/>
  <c r="Q32" i="2"/>
  <c r="Q7" i="2"/>
  <c r="Q73" i="2"/>
  <c r="Q23" i="2"/>
  <c r="D23" i="5" l="1"/>
  <c r="D19" i="5"/>
  <c r="G43" i="5"/>
  <c r="I90" i="2"/>
  <c r="I92" i="2" s="1"/>
  <c r="Q58" i="2"/>
  <c r="G44" i="5"/>
  <c r="G48" i="5" s="1"/>
  <c r="Q68" i="2"/>
  <c r="D43" i="5" l="1"/>
  <c r="D44" i="5" s="1"/>
  <c r="J58" i="2"/>
  <c r="J52" i="2"/>
  <c r="J37" i="2"/>
  <c r="J22" i="2"/>
  <c r="J7" i="2"/>
  <c r="J67" i="2"/>
  <c r="Q92" i="2"/>
  <c r="G50" i="5"/>
  <c r="D50" i="5" s="1"/>
  <c r="Q67" i="2"/>
  <c r="D48" i="5" l="1"/>
  <c r="E44" i="5" s="1"/>
  <c r="J85" i="2"/>
  <c r="H30" i="5"/>
  <c r="H23" i="5"/>
  <c r="H16" i="5"/>
  <c r="H44" i="5"/>
  <c r="E30" i="5" l="1"/>
  <c r="E23" i="5"/>
  <c r="E16" i="5"/>
  <c r="H48" i="5"/>
  <c r="E48" i="5"/>
  <c r="Q38" i="2" l="1"/>
  <c r="Q59" i="2" l="1"/>
  <c r="Q37" i="2" l="1"/>
  <c r="Q22" i="2" l="1"/>
  <c r="Q90" i="2" l="1"/>
  <c r="I91" i="2"/>
  <c r="G49" i="5" s="1"/>
  <c r="D49" i="5" s="1"/>
  <c r="D52" i="5" l="1"/>
  <c r="G52" i="5"/>
  <c r="Q91" i="2"/>
  <c r="I93" i="2"/>
  <c r="Q93" i="2" s="1"/>
  <c r="G54" i="5" l="1"/>
  <c r="D54" i="5" s="1"/>
  <c r="H37" i="5"/>
  <c r="G55" i="5"/>
  <c r="D55" i="5" s="1"/>
  <c r="D56" i="5" l="1"/>
  <c r="G56" i="5"/>
  <c r="E3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</authors>
  <commentList>
    <comment ref="B11" authorId="0" shapeId="0" xr:uid="{1AEAFD1E-7364-43B5-B3EA-01419200663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B12" authorId="0" shapeId="0" xr:uid="{8EBC2863-AA1F-4FAC-8B74-BE35BF8E44E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B13" authorId="0" shapeId="0" xr:uid="{913FDEED-3958-44BB-9D2A-20D0CDD06C6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B18" authorId="0" shapeId="0" xr:uid="{6E24BC16-33CC-4FB0-A331-A6208B4BC9D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B19" authorId="0" shapeId="0" xr:uid="{A4422A2D-E82E-43AF-883D-F19F2E607F9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B20" authorId="0" shapeId="0" xr:uid="{F79C1E37-3CD7-44F1-9DA9-CDA039565AD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B25" authorId="0" shapeId="0" xr:uid="{EA6DB256-7192-49AE-B7BF-BCDF1954E59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B26" authorId="0" shapeId="0" xr:uid="{6F29B8FA-5DA4-4E58-B4E6-42E3C73F17D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B27" authorId="0" shapeId="0" xr:uid="{98CA97B7-FB56-4744-8F72-01CDF4C6400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7" authorId="0" shapeId="0" xr:uid="{564A6A87-C82F-4612-98A4-7D7E925E588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8" authorId="0" shapeId="0" xr:uid="{BF98F6CE-97BF-4E4A-A0F2-EA98746AF2C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9" authorId="0" shapeId="0" xr:uid="{A431EB12-2229-4C03-BFB9-B5DDE283841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9" authorId="1" shapeId="0" xr:uid="{00000000-0006-0000-0500-000004000000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9" authorId="0" shapeId="0" xr:uid="{FF260D14-B670-4691-AFDC-AB8E7E23A41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5" authorId="0" shapeId="0" xr:uid="{FD777548-0CBD-4BA0-A9E0-DBF029D7CE4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6" authorId="0" shapeId="0" xr:uid="{997351CB-0F39-4123-A134-DD7A133C9EF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6" authorId="1" shapeId="0" xr:uid="{DA5A2210-8143-416E-A846-173D3F19B6FA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6" authorId="0" shapeId="0" xr:uid="{8F2C4E15-908B-4FA4-A3A5-14B657E037A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2" authorId="0" shapeId="0" xr:uid="{F3271757-6B57-444D-954A-F617C39530F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3" authorId="0" shapeId="0" xr:uid="{30443D8C-2B03-4A42-9B32-E25025534F0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4" authorId="0" shapeId="0" xr:uid="{D2E818EC-1771-440B-A8BC-DDE37A791E4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0" authorId="0" shapeId="0" xr:uid="{0CAA63D4-CC53-4D35-A7EB-B2A420CB0BF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1" authorId="0" shapeId="0" xr:uid="{F33B75C6-7D07-4112-A75B-04E26F8487F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7" authorId="0" shapeId="0" xr:uid="{4329AC11-BDC6-4711-9FC7-F451650011B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8" authorId="0" shapeId="0" xr:uid="{66A2D339-871A-4072-A13B-7124E94DF83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9" authorId="0" shapeId="0" xr:uid="{9087E59F-D5FB-45E8-ADC9-301356B9818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5" authorId="0" shapeId="0" xr:uid="{145C2166-B544-41C2-9EA8-BB69D5A2A19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6" authorId="0" shapeId="0" xr:uid="{51271B0C-1527-440E-AF34-9936D742A2D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0" authorId="1" shapeId="0" xr:uid="{2E29A44F-5648-4F0C-901A-CB4F346CDD9B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0" authorId="0" shapeId="0" xr:uid="{E0A4E07E-4FE6-4645-AEB4-CFAD26FB009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5" authorId="1" shapeId="0" xr:uid="{CF34411C-0F57-4AF8-BEAB-81077126E2D7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4" authorId="0" shapeId="0" xr:uid="{2D1ADADF-C9FB-43B3-A6C0-EEDE809722C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8196CAD3-C723-4502-865D-F8C93AB3ABE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B9E0D330-6FC9-484F-9BAE-F50DA2B8B09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083E6349-4097-45CD-B8FC-F0B0437223B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B978725B-AC01-4749-9670-3C0C7E492D8B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8E31A174-FA8E-4136-A19A-47DE03BCAAC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40A23E13-73AF-47A4-B635-669E42ACF21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33E2A796-33CA-45E0-A051-4680A1A38A6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54C9E8B8-370A-4E13-913A-3D13D977958B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A662BF7A-A25A-4844-9F26-7B61000E89A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EF76E3A9-2A2F-469E-83D6-B5B59B40DE4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A1E9C0B0-78D8-42C2-A1F7-43F40D41B8D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5995E9EB-8234-486E-85D6-A33724D187F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C6C1F22B-F934-45BD-872F-805153802C9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0381905A-E5FD-46EE-8551-D6040D5CA66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991653C8-E47B-4FD6-90EA-987B4FCFE5D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158B293D-2967-44A7-9377-E7DC58A64C0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A5BE95A0-EF1B-41F8-BE9B-B1AC9DDE0CF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C80E8678-19B8-469C-B03A-3FC583308C9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A5B595C2-F089-4689-A212-7B49E3111CD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DC2644D7-3DCE-4887-9C69-922194E556D4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EB100B55-AEFE-42B9-A1EF-FACB8284444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B0B6312B-C526-43A4-8B02-D03CD5A1AD4D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7AA30853-D252-49B2-95DD-4C6334463C0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B4248BBA-D82A-4D34-9858-2779228FF62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8202B003-7030-4847-B382-877CE4D8B41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FF7E3AA3-C71F-4360-BDA9-97F62AFF1FD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60AADB5D-6792-422B-942E-60370B3A1CFA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78EAC0F6-42E7-4217-A46A-BDA573FC5C3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8E30290B-B948-4F56-A1AA-F5506039FEF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E08AC011-141B-4516-B118-859E93C6CCF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FE9EBA27-CCBE-483D-8101-876678F21376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EEF0423E-9450-4E6E-B993-8F8F027D9B7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55C58954-692A-4341-B4BA-D043B67E6D5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5A42D517-B5B2-42C3-AFA4-29958CF9365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08229CE8-ABCA-43B8-B0F9-33DFFCAC22F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630D952F-79F0-4DC2-8AD4-71147B7F5D4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BFDAFE90-1514-4EDE-B16E-204076E1C41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0FF1D74E-4BBF-411E-A2FB-2C6F4443EC56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EFC13D85-AF77-4001-BEED-31639A45406B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3331B2D6-6210-4FC8-9C02-5A2A3C19540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E513F578-3E9B-4804-A02B-FDA28CE3A07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B76756C0-81F1-49FD-B48A-A32081B493E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82018984-1438-4CDE-A8CC-31F04263293D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04E0CFA0-EE2A-4B8E-A3FE-FC72DE3602D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7928A070-115C-4C9D-B5C6-191435444E8E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F3372601-F824-41E6-BB01-55B30C4853F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5C665FB5-0AC5-4532-9314-38B524C0AE2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3B90CB20-1C16-4534-90AA-AE5758AE3B7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AD4A56A9-6B6D-4BC6-AA64-EAA4F6C7A5D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825003A7-242E-482A-928C-C5A1E09AEB02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70261115-E530-45F3-9437-6DEDE57CFCE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1274DFBD-602E-4CE3-9A54-F55A64BC545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904D99AC-BBBE-432E-81BB-79ABF7E0E5F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1A2252C1-6EF5-4D74-9EF7-FD27676B44F6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08F76A93-4AAC-4661-83D8-5164F293677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7F0EC992-9650-4CA5-B35E-584EAB5973C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A8CB3FF0-935C-4ED5-AF5C-3F61A8A0DA1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4D35D0DF-3C10-4CA6-9621-B01D71857D4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B21B4E84-B202-4AB3-AEFE-88B6D47746A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0D1A3B42-1995-4FAC-9099-F0D26C21D87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5505DB0F-DED3-4B3F-B031-174E9E0EB39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F5E44BC2-D018-4FA9-9370-0466866096C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97A6A509-618D-41D5-8C46-19CEC947D5C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B98B2A08-0773-417C-A27B-72BD309DBD6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C6E95E90-DBD7-4615-8AB4-2512F6BAB35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9EFBA0F0-04C2-46A2-ABF3-2185F5F94BF1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18B11188-F714-4418-B484-0B28971F348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65AD6213-F3C4-478E-A412-2EBE002BF1C6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882007EE-18F6-4BCA-A9B0-25EB5D85D91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729FB35A-5BF4-451C-95B7-0598EC8F13F1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B158C2E5-4D9C-441C-8F26-8C4FEECCBCE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C8D4372B-53ED-4A1D-9D25-554617EFF48F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0078B6FA-C6F1-4E1C-971C-C9C479171338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33430C01-952C-4291-9D46-503F604A780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474FA8AB-6966-46E6-87DA-5BF51373806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CE8C9B0E-8CD0-41B4-8AAB-F13FE60C687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1FFCDC62-AE8F-4FF4-BC1F-67CD97FDD26B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4E8FF315-6243-49D9-A5EB-AF420A9900E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412AF399-0F96-42C5-9AAF-9FB2138D853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A0AD72A0-D8C1-4D83-82EB-526B4186E06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FD98033B-5AE5-437B-8172-5A637262EFC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948CC3E4-7664-4640-950A-41F47EB0D1B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E61AC613-CDCF-4DE7-903F-C654686F62D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2CD011AB-7811-4AEE-9832-049728FC351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16644A92-B2D3-4EF4-B1AD-D1A620B062F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762CB5AA-BA34-4B0E-A2D9-92614ACACA7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2E353D04-47C9-46F6-A574-77FE12204BB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20F03913-4E2E-4D32-8B7B-609BD089B3B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250F1676-7CD2-4B2C-AA3E-127A6D5A535D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747073F0-C5E0-45D0-B8F3-D26992D05F3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0F8EC5D2-E1E5-4DE0-BE1E-3B6D1CB4F5E0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A5D5512A-3D2E-4246-9F79-105B308412D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56CB6AE8-DB49-4FD3-AF55-ACCF9EE0162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24615079-87FB-4D98-B70E-A09339ED66D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FA862F78-1647-4FFB-BBE7-E67A75F06B5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C516B66D-2D04-4BBC-9F7A-0074990D54B6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62459BB0-A41E-4A0B-BC5A-543E7F53B224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6B0DB543-9347-49AA-87B8-62AC2D20CBA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440615FC-3804-4F04-BFC8-6C07A39A29E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BEFF455F-0D66-4CBA-83EE-1B0DCACD72A9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5E9267EB-88E4-433C-9F06-CAE2D3EEB1A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B7F05A0F-AB22-4082-B887-6EB2691ED6D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1F046175-1604-49A4-97EA-B28698FEA22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6C674126-A7A4-4792-A708-4DAC88534E1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58643B1C-28A6-44D8-8506-7EA8274E8F5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B1187268-0465-4CAC-88B5-D7AFCA016FA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2051A96B-1C3D-42D6-9015-9229D6BAF0E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D50AE6D8-0754-4083-98FC-7A1D6618435D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C8246462-973F-487A-9BD6-1D7621BBEA6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65CE26A2-B54B-407B-BEEF-B878BEA576A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01FC41CB-ECF2-4DCC-AE27-3D20961238E3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3CC501D5-D916-4D4A-95B4-C2B2DE82D63F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AF397AAC-3FFC-4166-B1DE-1B2548B4E64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61789CF0-082E-41E5-934E-717703A8B8FE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E93FDA56-9DB9-4FCF-9699-C150D404F91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 Qing (OPH)</author>
    <author>DUMORTIER, Inge</author>
  </authors>
  <commentList>
    <comment ref="E8" authorId="0" shapeId="0" xr:uid="{53C9AD6F-51D4-431F-BA7F-2B888D107BD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9" authorId="0" shapeId="0" xr:uid="{C7004FAB-0887-4E9A-9307-0C51903A29D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0" authorId="0" shapeId="0" xr:uid="{545740FB-455A-4FE5-8D20-F532D154EE1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0" authorId="1" shapeId="0" xr:uid="{5B65B0CA-D5AD-4579-B351-770CBBC2A312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0" authorId="0" shapeId="0" xr:uid="{4EBDA46E-32C6-44FF-9CEA-24369497A08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16" authorId="0" shapeId="0" xr:uid="{69315084-6597-473B-A3E5-64BB8F44398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17" authorId="0" shapeId="0" xr:uid="{A21ECB36-54AA-499E-B7C9-C748EAA98BC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17" authorId="1" shapeId="0" xr:uid="{26E0EBCE-4204-4271-AF84-B8C8E731B200}">
      <text>
        <r>
          <rPr>
            <sz val="9"/>
            <color indexed="81"/>
            <rFont val="Tahoma"/>
            <family val="2"/>
          </rPr>
          <t xml:space="preserve">
Please use the relevant unit to be used</t>
        </r>
      </text>
    </comment>
    <comment ref="G17" authorId="0" shapeId="0" xr:uid="{5A6DDBEC-6146-4A9E-9964-F40E7556CBCE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in this example, it meant no. of the unit</t>
        </r>
      </text>
    </comment>
    <comment ref="E23" authorId="0" shapeId="0" xr:uid="{DC15EA62-0866-47B0-86FB-E45B6C897B5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24" authorId="0" shapeId="0" xr:uid="{DFAB75E4-7B93-4790-8B4C-42229386AE7A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25" authorId="0" shapeId="0" xr:uid="{2C1B0468-70B5-4BC8-90A5-1CB5D77F1487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1" authorId="0" shapeId="0" xr:uid="{8510E55A-7547-4ED2-A3FD-E7604A2DADA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32" authorId="0" shapeId="0" xr:uid="{D09563B7-2D11-4EA2-A85A-44582FA79A5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38" authorId="0" shapeId="0" xr:uid="{D4675D69-EAB9-4D9E-B8E6-232280FD602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Main subject</t>
        </r>
      </text>
    </comment>
    <comment ref="E39" authorId="0" shapeId="0" xr:uid="{8BC68D3F-48DB-4A55-88ED-A86D5E987C22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0" authorId="0" shapeId="0" xr:uid="{BFEF08ED-3666-41D8-9652-D8CD045484B9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E46" authorId="0" shapeId="0" xr:uid="{A78CE18E-E56B-4273-9EAE-01A9707656E5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Sub-subject</t>
        </r>
      </text>
    </comment>
    <comment ref="E47" authorId="0" shapeId="0" xr:uid="{F1EB51BC-EB24-4865-B721-4DA4F583A928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List of content break down</t>
        </r>
      </text>
    </comment>
    <comment ref="F61" authorId="1" shapeId="0" xr:uid="{8105AFF1-AA98-45EF-BE5A-2E32B4BF5202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H61" authorId="0" shapeId="0" xr:uid="{413B9EB8-B2D3-4678-923B-AADE8C4CE55C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E.g., expert monthly rate(side costs incl.)</t>
        </r>
      </text>
    </comment>
    <comment ref="F66" authorId="1" shapeId="0" xr:uid="{67DBED25-2E19-4BBA-A977-670C94DB26C0}">
      <text>
        <r>
          <rPr>
            <sz val="9"/>
            <color indexed="81"/>
            <rFont val="Tahoma"/>
            <family val="2"/>
          </rPr>
          <t xml:space="preserve">
Please use the relevant unit to be used, in this example, it meant % of a full month work</t>
        </r>
      </text>
    </comment>
    <comment ref="E75" authorId="0" shapeId="0" xr:uid="{F09E3D3D-5249-49C8-A5FE-915A5169BD10}">
      <text>
        <r>
          <rPr>
            <b/>
            <sz val="9"/>
            <color indexed="81"/>
            <rFont val="Tahoma"/>
            <family val="2"/>
          </rPr>
          <t>Gu Qing (OPH):</t>
        </r>
        <r>
          <rPr>
            <sz val="9"/>
            <color indexed="81"/>
            <rFont val="Tahoma"/>
            <family val="2"/>
          </rPr>
          <t xml:space="preserve">
Per trip per line</t>
        </r>
      </text>
    </comment>
  </commentList>
</comments>
</file>

<file path=xl/sharedStrings.xml><?xml version="1.0" encoding="utf-8"?>
<sst xmlns="http://schemas.openxmlformats.org/spreadsheetml/2006/main" count="748" uniqueCount="98">
  <si>
    <r>
      <rPr>
        <b/>
        <sz val="18"/>
        <color rgb="FF002060"/>
        <rFont val="Calibri"/>
        <family val="2"/>
        <scheme val="minor"/>
      </rPr>
      <t xml:space="preserve">Research Project: 
Regional Facility for Teachers in Africa
BUDGET </t>
    </r>
    <r>
      <rPr>
        <b/>
        <i/>
        <sz val="18"/>
        <color rgb="FF002060"/>
        <rFont val="Calibri"/>
        <family val="2"/>
        <scheme val="minor"/>
      </rPr>
      <t xml:space="preserve">Phase </t>
    </r>
    <r>
      <rPr>
        <b/>
        <i/>
        <sz val="18"/>
        <color rgb="FF1F4E78"/>
        <rFont val="Calibri"/>
        <family val="2"/>
        <scheme val="minor"/>
      </rPr>
      <t>01.03.2025 - 31.08.2026</t>
    </r>
  </si>
  <si>
    <t>Reference (number):</t>
  </si>
  <si>
    <r>
      <rPr>
        <sz val="10"/>
        <color rgb="FF000000"/>
        <rFont val="Calibri"/>
        <family val="2"/>
        <scheme val="minor"/>
      </rPr>
      <t xml:space="preserve">Total budget: </t>
    </r>
    <r>
      <rPr>
        <sz val="10"/>
        <color rgb="FFA6A6A6"/>
        <rFont val="Calibri"/>
        <family val="2"/>
        <scheme val="minor"/>
      </rPr>
      <t>440 000€ - 880 000€</t>
    </r>
  </si>
  <si>
    <r>
      <rPr>
        <sz val="10"/>
        <color rgb="FF000000"/>
        <rFont val="Calibri"/>
        <family val="2"/>
        <scheme val="minor"/>
      </rPr>
      <t xml:space="preserve">Grant 90%: </t>
    </r>
    <r>
      <rPr>
        <sz val="10"/>
        <color rgb="FFA6A6A6"/>
        <rFont val="Calibri"/>
        <family val="2"/>
        <scheme val="minor"/>
      </rPr>
      <t>400 000 € - 800 000€</t>
    </r>
    <r>
      <rPr>
        <sz val="10"/>
        <color rgb="FF000000"/>
        <rFont val="Calibri"/>
        <family val="2"/>
        <scheme val="minor"/>
      </rPr>
      <t xml:space="preserve"> / Own contribution 10%: </t>
    </r>
    <r>
      <rPr>
        <sz val="10"/>
        <color rgb="FFA6A6A6"/>
        <rFont val="Calibri"/>
        <family val="2"/>
        <scheme val="minor"/>
      </rPr>
      <t>40 000€ - 80 000€</t>
    </r>
  </si>
  <si>
    <t>Beginning (est): 01/03/2025</t>
  </si>
  <si>
    <t>Budget overview - per Partner/Organisation (for information purposes only)**</t>
  </si>
  <si>
    <t>End (est.): 31/08/2026</t>
  </si>
  <si>
    <t>Length: 18 months</t>
  </si>
  <si>
    <t>LEAD ORGANIZATION</t>
  </si>
  <si>
    <t>PARTNER 2</t>
  </si>
  <si>
    <t>PARTNER 3</t>
  </si>
  <si>
    <t>PARTNER 4</t>
  </si>
  <si>
    <t>PARTNER 5</t>
  </si>
  <si>
    <t>PARTNER 6</t>
  </si>
  <si>
    <t>PARTNER 7</t>
  </si>
  <si>
    <t>All costs are in euros (€)</t>
  </si>
  <si>
    <t>TOTAL BUDGET</t>
  </si>
  <si>
    <t>%</t>
  </si>
  <si>
    <t>ACTIVITIES / RESULTS</t>
  </si>
  <si>
    <t>….Task 1….</t>
  </si>
  <si>
    <t>….Task 1.1….</t>
  </si>
  <si>
    <t>….Task 1.2….</t>
  </si>
  <si>
    <t>Subtotal:</t>
  </si>
  <si>
    <t>….Task 2….</t>
  </si>
  <si>
    <t>….Task 2.1….</t>
  </si>
  <si>
    <t>….Task 2.2….</t>
  </si>
  <si>
    <t>….Task 3….</t>
  </si>
  <si>
    <t>….Task 3.1….</t>
  </si>
  <si>
    <t>….Task 3.2….</t>
  </si>
  <si>
    <t>Cross Cutting Activities</t>
  </si>
  <si>
    <t>Knowledge Management</t>
  </si>
  <si>
    <t>Communication and Dissemination</t>
  </si>
  <si>
    <t>Other</t>
  </si>
  <si>
    <t>GENERAL MEANS AND OPERATING COSTS*</t>
  </si>
  <si>
    <t xml:space="preserve">Management </t>
  </si>
  <si>
    <t>Human Resources</t>
  </si>
  <si>
    <t>Operational Costs</t>
  </si>
  <si>
    <t>TOTAL BUDGET for the action</t>
  </si>
  <si>
    <t>Subtotal direct costs</t>
  </si>
  <si>
    <t>Total administrative overheads 7%***</t>
  </si>
  <si>
    <t>Total contingency reserve 5%****</t>
  </si>
  <si>
    <t xml:space="preserve">TOTAL COSTS OF THE ACTION  </t>
  </si>
  <si>
    <t>Total direct eligible costs EU Contribution</t>
  </si>
  <si>
    <t>7% flat-rate for indirect costs (remuneration as per Art. 18.3 GC respectively 16.8 GC for GIZ)</t>
  </si>
  <si>
    <t>TOTAL COSTS OF THE ACTION ****</t>
  </si>
  <si>
    <r>
      <rPr>
        <b/>
        <sz val="8"/>
        <rFont val="Calibri"/>
        <family val="2"/>
        <scheme val="minor"/>
      </rPr>
      <t>Note</t>
    </r>
    <r>
      <rPr>
        <sz val="8"/>
        <rFont val="Calibri"/>
        <family val="2"/>
        <scheme val="minor"/>
      </rPr>
      <t>: The total budget of the action consists of a contribution from the EU amounting to 4 000 000 EUR for 5-10 research projects</t>
    </r>
  </si>
  <si>
    <t>(***) Overheads to be reimbursed by the Contracting Authority are limited to 7% of the total eligible direct costs.</t>
  </si>
  <si>
    <t>(****) Contingency reserve to be reimbursed by the Contracting Authority are limited to 5% of the total eligible direct costs.</t>
  </si>
  <si>
    <t>Project:</t>
  </si>
  <si>
    <t>Applicant organization:</t>
  </si>
  <si>
    <t>Details</t>
  </si>
  <si>
    <t>PLANNING</t>
  </si>
  <si>
    <t>UBW_code</t>
  </si>
  <si>
    <t>BUDGET TOTAL</t>
  </si>
  <si>
    <t>Unit</t>
  </si>
  <si>
    <t>Quantity</t>
  </si>
  <si>
    <t>Amount</t>
  </si>
  <si>
    <t>Comments</t>
  </si>
  <si>
    <t>1-10 months</t>
  </si>
  <si>
    <t>11-18 months</t>
  </si>
  <si>
    <t>VARIANCE</t>
  </si>
  <si>
    <t>A</t>
  </si>
  <si>
    <t>Specific Objective</t>
  </si>
  <si>
    <t>….Task 1 ….</t>
  </si>
  <si>
    <t>Training, Workshops</t>
  </si>
  <si>
    <t>Conference, Seminars</t>
  </si>
  <si>
    <t>Consultancies</t>
  </si>
  <si>
    <t>Material purchases</t>
  </si>
  <si>
    <t>Other costs</t>
  </si>
  <si>
    <t>….Task 3 ….</t>
  </si>
  <si>
    <t>Lumpsum</t>
  </si>
  <si>
    <t>Other Costs</t>
  </si>
  <si>
    <t>months</t>
  </si>
  <si>
    <t>total</t>
  </si>
  <si>
    <t>Project manager</t>
  </si>
  <si>
    <t>Research manager</t>
  </si>
  <si>
    <t>Research officer</t>
  </si>
  <si>
    <t>Technical officer</t>
  </si>
  <si>
    <t>Financial officer</t>
  </si>
  <si>
    <t>Liaison officer</t>
  </si>
  <si>
    <t>a</t>
  </si>
  <si>
    <t>a.1</t>
  </si>
  <si>
    <t>Rent and office expenses</t>
  </si>
  <si>
    <t>Office infrastructure</t>
  </si>
  <si>
    <t>Travel and per diem</t>
  </si>
  <si>
    <t xml:space="preserve">per trip  </t>
  </si>
  <si>
    <t>No. Participants</t>
  </si>
  <si>
    <t>International mission costs, transport, accommodation and per diem</t>
  </si>
  <si>
    <t>per trip for all participants</t>
  </si>
  <si>
    <t>National mission costs, transport, accommodation and per diem</t>
  </si>
  <si>
    <t>Audit (only budgeted for the lead partner)</t>
  </si>
  <si>
    <t>Final report audit</t>
  </si>
  <si>
    <t>unit</t>
  </si>
  <si>
    <t>SUBTOTAL DIRECT COSTS</t>
  </si>
  <si>
    <t>Indirect costs</t>
  </si>
  <si>
    <t>Contingency reserve (not eligible for HR costs)</t>
  </si>
  <si>
    <t>TOTAL</t>
  </si>
  <si>
    <t>partner organization: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</si>
</sst>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_€_-;\-* #,##0.00\ _€_-;_-* \-??\ _€_-;_-@_-"/>
    <numFmt numFmtId="167" formatCode="_-* #,##0\ _€_-;\-* #,##0\ _€_-;_-* \-??\ _€_-;_-@_-"/>
    <numFmt numFmtId="168" formatCode="_-* #,##0.00000\ _€_-;\-* #,##0.00000\ _€_-;_-* \-??\ _€_-;_-@_-"/>
    <numFmt numFmtId="169" formatCode="#,##0_ ;[Red]\-#,##0\ 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0"/>
      <color theme="0" tint="-0.499984740745262"/>
      <name val="Arial"/>
      <family val="2"/>
    </font>
    <font>
      <u/>
      <sz val="10"/>
      <color theme="10"/>
      <name val="Arial"/>
      <family val="2"/>
    </font>
    <font>
      <b/>
      <i/>
      <sz val="10"/>
      <color rgb="FF00B050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color rgb="FFFF0000"/>
      <name val="Arial"/>
      <family val="2"/>
    </font>
    <font>
      <sz val="10"/>
      <color indexed="12"/>
      <name val="Arial"/>
      <family val="2"/>
    </font>
    <font>
      <sz val="10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color theme="0" tint="-0.499984740745262"/>
      <name val="Arial"/>
      <family val="2"/>
    </font>
    <font>
      <b/>
      <i/>
      <sz val="11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1"/>
      <name val="Arial"/>
      <family val="2"/>
    </font>
    <font>
      <i/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18"/>
      <color rgb="FF002060"/>
      <name val="Calibri"/>
      <family val="2"/>
      <scheme val="minor"/>
    </font>
    <font>
      <b/>
      <i/>
      <sz val="11"/>
      <color rgb="FFC00000"/>
      <name val="Arial"/>
      <family val="2"/>
    </font>
    <font>
      <sz val="10"/>
      <color rgb="FFC00000"/>
      <name val="Arial"/>
      <family val="2"/>
    </font>
    <font>
      <b/>
      <i/>
      <sz val="11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sz val="9"/>
      <name val="Arial"/>
      <family val="2"/>
    </font>
    <font>
      <b/>
      <i/>
      <sz val="18"/>
      <color rgb="FF002060"/>
      <name val="Calibri"/>
      <family val="2"/>
      <scheme val="minor"/>
    </font>
    <font>
      <b/>
      <i/>
      <sz val="18"/>
      <color rgb="FF1F4E78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A6A6A6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1"/>
      <color rgb="FF000000"/>
      <name val="Arial"/>
      <family val="2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mediumGray"/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166" fontId="16" fillId="0" borderId="0" applyFill="0" applyBorder="0" applyAlignment="0" applyProtection="0"/>
    <xf numFmtId="0" fontId="18" fillId="0" borderId="0" applyNumberFormat="0" applyFill="0" applyBorder="0" applyAlignment="0" applyProtection="0"/>
    <xf numFmtId="9" fontId="16" fillId="0" borderId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8">
    <xf numFmtId="0" fontId="0" fillId="0" borderId="0" xfId="0"/>
    <xf numFmtId="0" fontId="5" fillId="0" borderId="0" xfId="0" applyFont="1"/>
    <xf numFmtId="0" fontId="6" fillId="0" borderId="0" xfId="0" applyFont="1"/>
    <xf numFmtId="165" fontId="0" fillId="0" borderId="0" xfId="0" applyNumberFormat="1"/>
    <xf numFmtId="165" fontId="9" fillId="4" borderId="2" xfId="1" applyNumberFormat="1" applyFont="1" applyFill="1" applyBorder="1" applyAlignment="1">
      <alignment vertical="center"/>
    </xf>
    <xf numFmtId="0" fontId="8" fillId="3" borderId="4" xfId="0" applyFont="1" applyFill="1" applyBorder="1"/>
    <xf numFmtId="0" fontId="6" fillId="0" borderId="5" xfId="0" applyFont="1" applyBorder="1"/>
    <xf numFmtId="0" fontId="12" fillId="7" borderId="6" xfId="0" applyFont="1" applyFill="1" applyBorder="1"/>
    <xf numFmtId="0" fontId="16" fillId="6" borderId="0" xfId="3" applyFill="1"/>
    <xf numFmtId="3" fontId="17" fillId="6" borderId="0" xfId="3" applyNumberFormat="1" applyFont="1" applyFill="1" applyAlignment="1">
      <alignment horizontal="center"/>
    </xf>
    <xf numFmtId="3" fontId="16" fillId="6" borderId="0" xfId="3" applyNumberFormat="1" applyFill="1" applyAlignment="1">
      <alignment horizontal="center"/>
    </xf>
    <xf numFmtId="166" fontId="16" fillId="6" borderId="0" xfId="4" applyFill="1" applyAlignment="1">
      <alignment horizontal="center"/>
    </xf>
    <xf numFmtId="0" fontId="18" fillId="6" borderId="0" xfId="5" applyFill="1"/>
    <xf numFmtId="0" fontId="19" fillId="6" borderId="0" xfId="3" applyFont="1" applyFill="1" applyAlignment="1">
      <alignment wrapText="1"/>
    </xf>
    <xf numFmtId="0" fontId="20" fillId="6" borderId="0" xfId="3" applyFont="1" applyFill="1"/>
    <xf numFmtId="0" fontId="16" fillId="6" borderId="0" xfId="3" applyFill="1" applyAlignment="1">
      <alignment horizontal="center"/>
    </xf>
    <xf numFmtId="0" fontId="16" fillId="8" borderId="0" xfId="3" applyFill="1" applyAlignment="1">
      <alignment vertical="center"/>
    </xf>
    <xf numFmtId="166" fontId="16" fillId="8" borderId="0" xfId="4" applyFill="1" applyAlignment="1">
      <alignment horizontal="center" vertical="center"/>
    </xf>
    <xf numFmtId="9" fontId="16" fillId="8" borderId="0" xfId="6" applyFill="1" applyAlignment="1">
      <alignment vertical="center"/>
    </xf>
    <xf numFmtId="0" fontId="21" fillId="8" borderId="12" xfId="3" applyFont="1" applyFill="1" applyBorder="1" applyAlignment="1">
      <alignment vertical="center"/>
    </xf>
    <xf numFmtId="0" fontId="21" fillId="8" borderId="13" xfId="3" applyFont="1" applyFill="1" applyBorder="1" applyAlignment="1">
      <alignment vertical="center"/>
    </xf>
    <xf numFmtId="0" fontId="21" fillId="6" borderId="0" xfId="3" applyFont="1" applyFill="1" applyAlignment="1">
      <alignment vertical="center"/>
    </xf>
    <xf numFmtId="0" fontId="21" fillId="8" borderId="7" xfId="3" applyFont="1" applyFill="1" applyBorder="1" applyAlignment="1">
      <alignment horizontal="left" vertical="center"/>
    </xf>
    <xf numFmtId="0" fontId="21" fillId="5" borderId="15" xfId="3" applyFont="1" applyFill="1" applyBorder="1" applyAlignment="1">
      <alignment horizontal="center" vertical="center" wrapText="1"/>
    </xf>
    <xf numFmtId="0" fontId="22" fillId="6" borderId="0" xfId="3" applyFont="1" applyFill="1"/>
    <xf numFmtId="0" fontId="21" fillId="9" borderId="16" xfId="3" applyFont="1" applyFill="1" applyBorder="1"/>
    <xf numFmtId="0" fontId="21" fillId="6" borderId="0" xfId="3" applyFont="1" applyFill="1"/>
    <xf numFmtId="0" fontId="21" fillId="9" borderId="18" xfId="3" applyFont="1" applyFill="1" applyBorder="1" applyAlignment="1">
      <alignment horizontal="center"/>
    </xf>
    <xf numFmtId="3" fontId="21" fillId="9" borderId="18" xfId="3" applyNumberFormat="1" applyFont="1" applyFill="1" applyBorder="1" applyAlignment="1">
      <alignment horizontal="center"/>
    </xf>
    <xf numFmtId="9" fontId="21" fillId="9" borderId="18" xfId="6" applyFont="1" applyFill="1" applyBorder="1" applyAlignment="1"/>
    <xf numFmtId="0" fontId="23" fillId="5" borderId="19" xfId="3" applyFont="1" applyFill="1" applyBorder="1" applyAlignment="1">
      <alignment vertical="center" wrapText="1"/>
    </xf>
    <xf numFmtId="0" fontId="23" fillId="10" borderId="16" xfId="3" applyFont="1" applyFill="1" applyBorder="1"/>
    <xf numFmtId="0" fontId="23" fillId="6" borderId="0" xfId="3" applyFont="1" applyFill="1"/>
    <xf numFmtId="0" fontId="24" fillId="5" borderId="19" xfId="3" applyFont="1" applyFill="1" applyBorder="1" applyAlignment="1">
      <alignment vertical="center" wrapText="1"/>
    </xf>
    <xf numFmtId="167" fontId="20" fillId="6" borderId="0" xfId="3" applyNumberFormat="1" applyFont="1" applyFill="1"/>
    <xf numFmtId="0" fontId="25" fillId="11" borderId="20" xfId="3" applyFont="1" applyFill="1" applyBorder="1" applyAlignment="1">
      <alignment vertical="top"/>
    </xf>
    <xf numFmtId="0" fontId="25" fillId="11" borderId="17" xfId="3" applyFont="1" applyFill="1" applyBorder="1" applyAlignment="1">
      <alignment vertical="top"/>
    </xf>
    <xf numFmtId="0" fontId="25" fillId="6" borderId="0" xfId="3" applyFont="1" applyFill="1" applyAlignment="1">
      <alignment vertical="top"/>
    </xf>
    <xf numFmtId="0" fontId="25" fillId="11" borderId="18" xfId="3" applyFont="1" applyFill="1" applyBorder="1" applyAlignment="1">
      <alignment vertical="top"/>
    </xf>
    <xf numFmtId="0" fontId="23" fillId="5" borderId="21" xfId="3" applyFont="1" applyFill="1" applyBorder="1" applyAlignment="1">
      <alignment vertical="center" wrapText="1"/>
    </xf>
    <xf numFmtId="0" fontId="25" fillId="11" borderId="0" xfId="3" applyFont="1" applyFill="1" applyAlignment="1">
      <alignment vertical="top"/>
    </xf>
    <xf numFmtId="166" fontId="16" fillId="6" borderId="0" xfId="8" applyNumberFormat="1" applyFont="1" applyFill="1" applyAlignment="1">
      <alignment horizontal="center"/>
    </xf>
    <xf numFmtId="166" fontId="16" fillId="6" borderId="0" xfId="3" applyNumberFormat="1" applyFill="1" applyAlignment="1">
      <alignment horizontal="center"/>
    </xf>
    <xf numFmtId="0" fontId="16" fillId="6" borderId="20" xfId="3" applyFill="1" applyBorder="1"/>
    <xf numFmtId="165" fontId="0" fillId="0" borderId="0" xfId="1" applyNumberFormat="1" applyFont="1" applyAlignment="1">
      <alignment vertical="center"/>
    </xf>
    <xf numFmtId="165" fontId="27" fillId="0" borderId="0" xfId="1" applyNumberFormat="1" applyFont="1" applyAlignment="1">
      <alignment horizontal="center" vertical="center"/>
    </xf>
    <xf numFmtId="165" fontId="4" fillId="12" borderId="10" xfId="1" applyNumberFormat="1" applyFont="1" applyFill="1" applyBorder="1" applyAlignment="1">
      <alignment horizontal="center" vertical="center"/>
    </xf>
    <xf numFmtId="165" fontId="29" fillId="12" borderId="11" xfId="1" applyNumberFormat="1" applyFont="1" applyFill="1" applyBorder="1" applyAlignment="1">
      <alignment horizontal="center" vertical="center"/>
    </xf>
    <xf numFmtId="0" fontId="2" fillId="13" borderId="4" xfId="0" applyFont="1" applyFill="1" applyBorder="1"/>
    <xf numFmtId="165" fontId="28" fillId="13" borderId="23" xfId="1" applyNumberFormat="1" applyFont="1" applyFill="1" applyBorder="1" applyAlignment="1">
      <alignment horizontal="center" vertical="center"/>
    </xf>
    <xf numFmtId="165" fontId="28" fillId="13" borderId="24" xfId="1" applyNumberFormat="1" applyFont="1" applyFill="1" applyBorder="1" applyAlignment="1">
      <alignment horizontal="center" vertical="center"/>
    </xf>
    <xf numFmtId="165" fontId="9" fillId="4" borderId="23" xfId="1" applyNumberFormat="1" applyFont="1" applyFill="1" applyBorder="1" applyAlignment="1">
      <alignment vertical="center"/>
    </xf>
    <xf numFmtId="165" fontId="29" fillId="4" borderId="24" xfId="1" applyNumberFormat="1" applyFont="1" applyFill="1" applyBorder="1" applyAlignment="1">
      <alignment horizontal="center" vertical="center"/>
    </xf>
    <xf numFmtId="165" fontId="0" fillId="0" borderId="23" xfId="1" applyNumberFormat="1" applyFont="1" applyBorder="1" applyAlignment="1">
      <alignment vertical="center"/>
    </xf>
    <xf numFmtId="9" fontId="7" fillId="0" borderId="24" xfId="2" applyFont="1" applyBorder="1" applyAlignment="1">
      <alignment horizontal="left" vertical="center"/>
    </xf>
    <xf numFmtId="0" fontId="0" fillId="0" borderId="0" xfId="0" applyAlignment="1">
      <alignment vertical="top"/>
    </xf>
    <xf numFmtId="0" fontId="10" fillId="5" borderId="5" xfId="0" applyFont="1" applyFill="1" applyBorder="1" applyAlignment="1">
      <alignment horizontal="right"/>
    </xf>
    <xf numFmtId="165" fontId="4" fillId="0" borderId="0" xfId="1" applyNumberFormat="1" applyFont="1" applyAlignment="1">
      <alignment vertical="center"/>
    </xf>
    <xf numFmtId="165" fontId="4" fillId="5" borderId="23" xfId="1" applyNumberFormat="1" applyFont="1" applyFill="1" applyBorder="1" applyAlignment="1">
      <alignment vertical="center"/>
    </xf>
    <xf numFmtId="9" fontId="4" fillId="5" borderId="24" xfId="2" applyFont="1" applyFill="1" applyBorder="1" applyAlignment="1">
      <alignment horizontal="center" vertical="center"/>
    </xf>
    <xf numFmtId="0" fontId="4" fillId="0" borderId="0" xfId="0" applyFont="1"/>
    <xf numFmtId="0" fontId="11" fillId="6" borderId="5" xfId="0" applyFont="1" applyFill="1" applyBorder="1" applyAlignment="1">
      <alignment horizontal="right"/>
    </xf>
    <xf numFmtId="165" fontId="0" fillId="6" borderId="23" xfId="1" applyNumberFormat="1" applyFont="1" applyFill="1" applyBorder="1" applyAlignment="1">
      <alignment vertical="center"/>
    </xf>
    <xf numFmtId="9" fontId="27" fillId="6" borderId="24" xfId="2" applyFont="1" applyFill="1" applyBorder="1" applyAlignment="1">
      <alignment horizontal="center" vertical="center"/>
    </xf>
    <xf numFmtId="0" fontId="0" fillId="6" borderId="0" xfId="0" applyFill="1"/>
    <xf numFmtId="9" fontId="29" fillId="4" borderId="24" xfId="2" applyFont="1" applyFill="1" applyBorder="1" applyAlignment="1">
      <alignment horizontal="center" vertical="center"/>
    </xf>
    <xf numFmtId="0" fontId="2" fillId="13" borderId="5" xfId="0" applyFont="1" applyFill="1" applyBorder="1"/>
    <xf numFmtId="0" fontId="10" fillId="0" borderId="6" xfId="0" applyFont="1" applyBorder="1" applyAlignment="1">
      <alignment horizontal="right"/>
    </xf>
    <xf numFmtId="165" fontId="4" fillId="0" borderId="0" xfId="1" applyNumberFormat="1" applyFont="1" applyFill="1" applyAlignment="1">
      <alignment vertical="center"/>
    </xf>
    <xf numFmtId="165" fontId="4" fillId="0" borderId="25" xfId="1" applyNumberFormat="1" applyFont="1" applyFill="1" applyBorder="1" applyAlignment="1">
      <alignment vertical="center"/>
    </xf>
    <xf numFmtId="9" fontId="4" fillId="0" borderId="26" xfId="2" applyFont="1" applyFill="1" applyBorder="1" applyAlignment="1">
      <alignment horizontal="center" vertical="center"/>
    </xf>
    <xf numFmtId="165" fontId="6" fillId="0" borderId="0" xfId="1" applyNumberFormat="1" applyFont="1"/>
    <xf numFmtId="165" fontId="2" fillId="3" borderId="10" xfId="1" applyNumberFormat="1" applyFont="1" applyFill="1" applyBorder="1" applyAlignment="1">
      <alignment vertical="center"/>
    </xf>
    <xf numFmtId="165" fontId="28" fillId="3" borderId="11" xfId="1" applyNumberFormat="1" applyFont="1" applyFill="1" applyBorder="1" applyAlignment="1">
      <alignment horizontal="center" vertical="center"/>
    </xf>
    <xf numFmtId="0" fontId="8" fillId="14" borderId="5" xfId="0" applyFont="1" applyFill="1" applyBorder="1"/>
    <xf numFmtId="165" fontId="2" fillId="14" borderId="23" xfId="1" applyNumberFormat="1" applyFont="1" applyFill="1" applyBorder="1" applyAlignment="1">
      <alignment vertical="center"/>
    </xf>
    <xf numFmtId="9" fontId="28" fillId="14" borderId="24" xfId="2" applyFont="1" applyFill="1" applyBorder="1" applyAlignment="1">
      <alignment horizontal="center" vertical="center"/>
    </xf>
    <xf numFmtId="165" fontId="13" fillId="7" borderId="23" xfId="1" applyNumberFormat="1" applyFont="1" applyFill="1" applyBorder="1" applyAlignment="1">
      <alignment vertical="center"/>
    </xf>
    <xf numFmtId="165" fontId="30" fillId="7" borderId="24" xfId="1" applyNumberFormat="1" applyFont="1" applyFill="1" applyBorder="1" applyAlignment="1">
      <alignment horizontal="center" vertical="center"/>
    </xf>
    <xf numFmtId="0" fontId="3" fillId="0" borderId="0" xfId="0" applyFont="1"/>
    <xf numFmtId="0" fontId="6" fillId="0" borderId="27" xfId="0" applyFont="1" applyBorder="1"/>
    <xf numFmtId="0" fontId="6" fillId="0" borderId="28" xfId="0" applyFont="1" applyBorder="1"/>
    <xf numFmtId="0" fontId="12" fillId="7" borderId="29" xfId="0" applyFont="1" applyFill="1" applyBorder="1"/>
    <xf numFmtId="165" fontId="12" fillId="7" borderId="30" xfId="1" applyNumberFormat="1" applyFont="1" applyFill="1" applyBorder="1"/>
    <xf numFmtId="165" fontId="35" fillId="6" borderId="3" xfId="1" applyNumberFormat="1" applyFont="1" applyFill="1" applyBorder="1" applyAlignment="1">
      <alignment horizontal="center" vertical="center"/>
    </xf>
    <xf numFmtId="165" fontId="34" fillId="6" borderId="35" xfId="1" applyNumberFormat="1" applyFont="1" applyFill="1" applyBorder="1" applyAlignment="1">
      <alignment horizontal="center" vertical="center"/>
    </xf>
    <xf numFmtId="165" fontId="35" fillId="6" borderId="36" xfId="1" applyNumberFormat="1" applyFont="1" applyFill="1" applyBorder="1" applyAlignment="1">
      <alignment horizontal="center" vertical="center"/>
    </xf>
    <xf numFmtId="165" fontId="28" fillId="13" borderId="22" xfId="1" applyNumberFormat="1" applyFont="1" applyFill="1" applyBorder="1" applyAlignment="1">
      <alignment horizontal="center" vertical="center"/>
    </xf>
    <xf numFmtId="165" fontId="28" fillId="13" borderId="1" xfId="1" applyNumberFormat="1" applyFont="1" applyFill="1" applyBorder="1" applyAlignment="1">
      <alignment horizontal="center" vertical="center"/>
    </xf>
    <xf numFmtId="165" fontId="34" fillId="13" borderId="37" xfId="1" applyNumberFormat="1" applyFont="1" applyFill="1" applyBorder="1" applyAlignment="1">
      <alignment horizontal="center" vertical="center"/>
    </xf>
    <xf numFmtId="165" fontId="28" fillId="13" borderId="34" xfId="1" applyNumberFormat="1" applyFont="1" applyFill="1" applyBorder="1" applyAlignment="1">
      <alignment horizontal="center" vertical="center"/>
    </xf>
    <xf numFmtId="165" fontId="9" fillId="4" borderId="22" xfId="1" applyNumberFormat="1" applyFont="1" applyFill="1" applyBorder="1" applyAlignment="1">
      <alignment vertical="center"/>
    </xf>
    <xf numFmtId="165" fontId="36" fillId="4" borderId="38" xfId="1" applyNumberFormat="1" applyFont="1" applyFill="1" applyBorder="1" applyAlignment="1">
      <alignment vertical="center"/>
    </xf>
    <xf numFmtId="165" fontId="37" fillId="0" borderId="22" xfId="1" applyNumberFormat="1" applyFont="1" applyBorder="1" applyAlignment="1">
      <alignment vertical="center"/>
    </xf>
    <xf numFmtId="165" fontId="0" fillId="0" borderId="2" xfId="1" applyNumberFormat="1" applyFont="1" applyBorder="1" applyAlignment="1">
      <alignment vertical="center"/>
    </xf>
    <xf numFmtId="165" fontId="37" fillId="0" borderId="38" xfId="1" applyNumberFormat="1" applyFont="1" applyBorder="1" applyAlignment="1">
      <alignment vertical="center"/>
    </xf>
    <xf numFmtId="165" fontId="0" fillId="0" borderId="22" xfId="1" applyNumberFormat="1" applyFont="1" applyBorder="1" applyAlignment="1">
      <alignment vertical="center"/>
    </xf>
    <xf numFmtId="165" fontId="0" fillId="6" borderId="22" xfId="1" applyNumberFormat="1" applyFont="1" applyFill="1" applyBorder="1" applyAlignment="1">
      <alignment vertical="center"/>
    </xf>
    <xf numFmtId="165" fontId="4" fillId="0" borderId="36" xfId="1" applyNumberFormat="1" applyFont="1" applyFill="1" applyBorder="1" applyAlignment="1">
      <alignment vertical="center"/>
    </xf>
    <xf numFmtId="165" fontId="4" fillId="0" borderId="3" xfId="1" applyNumberFormat="1" applyFont="1" applyFill="1" applyBorder="1" applyAlignment="1">
      <alignment vertical="center"/>
    </xf>
    <xf numFmtId="165" fontId="33" fillId="0" borderId="35" xfId="1" applyNumberFormat="1" applyFont="1" applyFill="1" applyBorder="1" applyAlignment="1">
      <alignment vertical="center"/>
    </xf>
    <xf numFmtId="165" fontId="2" fillId="3" borderId="34" xfId="1" applyNumberFormat="1" applyFont="1" applyFill="1" applyBorder="1" applyAlignment="1">
      <alignment vertical="center"/>
    </xf>
    <xf numFmtId="165" fontId="2" fillId="3" borderId="1" xfId="1" applyNumberFormat="1" applyFont="1" applyFill="1" applyBorder="1" applyAlignment="1">
      <alignment vertical="center"/>
    </xf>
    <xf numFmtId="165" fontId="2" fillId="3" borderId="37" xfId="1" applyNumberFormat="1" applyFont="1" applyFill="1" applyBorder="1" applyAlignment="1">
      <alignment vertical="center"/>
    </xf>
    <xf numFmtId="9" fontId="27" fillId="15" borderId="24" xfId="2" applyFont="1" applyFill="1" applyBorder="1" applyAlignment="1">
      <alignment horizontal="center" vertical="center"/>
    </xf>
    <xf numFmtId="165" fontId="0" fillId="0" borderId="38" xfId="1" applyNumberFormat="1" applyFont="1" applyBorder="1" applyAlignment="1">
      <alignment vertical="center"/>
    </xf>
    <xf numFmtId="165" fontId="13" fillId="7" borderId="3" xfId="1" applyNumberFormat="1" applyFont="1" applyFill="1" applyBorder="1" applyAlignment="1">
      <alignment vertical="center"/>
    </xf>
    <xf numFmtId="165" fontId="13" fillId="7" borderId="35" xfId="1" applyNumberFormat="1" applyFont="1" applyFill="1" applyBorder="1" applyAlignment="1">
      <alignment vertical="center"/>
    </xf>
    <xf numFmtId="165" fontId="13" fillId="7" borderId="36" xfId="1" applyNumberFormat="1" applyFont="1" applyFill="1" applyBorder="1" applyAlignment="1">
      <alignment vertical="center"/>
    </xf>
    <xf numFmtId="9" fontId="27" fillId="15" borderId="11" xfId="2" applyFont="1" applyFill="1" applyBorder="1" applyAlignment="1">
      <alignment horizontal="center" vertical="center"/>
    </xf>
    <xf numFmtId="165" fontId="6" fillId="0" borderId="40" xfId="1" applyNumberFormat="1" applyFont="1" applyBorder="1"/>
    <xf numFmtId="165" fontId="38" fillId="0" borderId="41" xfId="1" applyNumberFormat="1" applyFont="1" applyBorder="1"/>
    <xf numFmtId="165" fontId="6" fillId="0" borderId="39" xfId="1" applyNumberFormat="1" applyFont="1" applyBorder="1"/>
    <xf numFmtId="165" fontId="6" fillId="0" borderId="43" xfId="1" applyNumberFormat="1" applyFont="1" applyBorder="1"/>
    <xf numFmtId="165" fontId="38" fillId="0" borderId="44" xfId="1" applyNumberFormat="1" applyFont="1" applyBorder="1"/>
    <xf numFmtId="165" fontId="6" fillId="0" borderId="42" xfId="1" applyNumberFormat="1" applyFont="1" applyBorder="1"/>
    <xf numFmtId="164" fontId="12" fillId="7" borderId="45" xfId="1" applyFont="1" applyFill="1" applyBorder="1"/>
    <xf numFmtId="165" fontId="12" fillId="7" borderId="43" xfId="1" applyNumberFormat="1" applyFont="1" applyFill="1" applyBorder="1"/>
    <xf numFmtId="165" fontId="12" fillId="7" borderId="44" xfId="1" applyNumberFormat="1" applyFont="1" applyFill="1" applyBorder="1"/>
    <xf numFmtId="165" fontId="12" fillId="7" borderId="42" xfId="1" applyNumberFormat="1" applyFont="1" applyFill="1" applyBorder="1"/>
    <xf numFmtId="164" fontId="0" fillId="0" borderId="0" xfId="1" applyFont="1"/>
    <xf numFmtId="167" fontId="16" fillId="0" borderId="20" xfId="4" applyNumberFormat="1" applyFill="1" applyBorder="1" applyAlignment="1"/>
    <xf numFmtId="167" fontId="21" fillId="0" borderId="15" xfId="4" applyNumberFormat="1" applyFont="1" applyFill="1" applyBorder="1" applyAlignment="1">
      <alignment horizontal="center" vertical="center"/>
    </xf>
    <xf numFmtId="167" fontId="16" fillId="0" borderId="15" xfId="4" applyNumberFormat="1" applyFill="1" applyBorder="1" applyAlignment="1"/>
    <xf numFmtId="167" fontId="16" fillId="4" borderId="15" xfId="4" applyNumberFormat="1" applyFill="1" applyBorder="1" applyAlignment="1">
      <alignment horizontal="center"/>
    </xf>
    <xf numFmtId="0" fontId="21" fillId="9" borderId="14" xfId="3" applyFont="1" applyFill="1" applyBorder="1" applyAlignment="1">
      <alignment horizontal="center" vertical="center"/>
    </xf>
    <xf numFmtId="3" fontId="21" fillId="9" borderId="14" xfId="3" applyNumberFormat="1" applyFont="1" applyFill="1" applyBorder="1" applyAlignment="1">
      <alignment horizontal="center" vertical="center"/>
    </xf>
    <xf numFmtId="3" fontId="4" fillId="9" borderId="14" xfId="4" applyNumberFormat="1" applyFont="1" applyFill="1" applyBorder="1" applyAlignment="1">
      <alignment horizontal="center" vertical="center"/>
    </xf>
    <xf numFmtId="166" fontId="21" fillId="9" borderId="14" xfId="4" applyFont="1" applyFill="1" applyBorder="1" applyAlignment="1">
      <alignment horizontal="center" vertical="center" wrapText="1"/>
    </xf>
    <xf numFmtId="9" fontId="4" fillId="9" borderId="8" xfId="6" applyFont="1" applyFill="1" applyBorder="1" applyAlignment="1">
      <alignment horizontal="center" vertical="center"/>
    </xf>
    <xf numFmtId="16" fontId="21" fillId="9" borderId="14" xfId="3" applyNumberFormat="1" applyFont="1" applyFill="1" applyBorder="1" applyAlignment="1">
      <alignment horizontal="center" vertical="center"/>
    </xf>
    <xf numFmtId="0" fontId="16" fillId="0" borderId="14" xfId="3" applyBorder="1" applyAlignment="1">
      <alignment horizontal="center" vertical="top"/>
    </xf>
    <xf numFmtId="4" fontId="16" fillId="0" borderId="14" xfId="3" applyNumberFormat="1" applyBorder="1" applyAlignment="1">
      <alignment horizontal="center" vertical="top"/>
    </xf>
    <xf numFmtId="3" fontId="16" fillId="0" borderId="14" xfId="3" applyNumberFormat="1" applyBorder="1" applyAlignment="1">
      <alignment horizontal="center" vertical="top"/>
    </xf>
    <xf numFmtId="166" fontId="22" fillId="6" borderId="0" xfId="3" applyNumberFormat="1" applyFont="1" applyFill="1" applyAlignment="1">
      <alignment horizontal="center"/>
    </xf>
    <xf numFmtId="168" fontId="22" fillId="6" borderId="0" xfId="3" applyNumberFormat="1" applyFont="1" applyFill="1" applyAlignment="1">
      <alignment horizontal="center"/>
    </xf>
    <xf numFmtId="0" fontId="26" fillId="6" borderId="20" xfId="3" applyFont="1" applyFill="1" applyBorder="1"/>
    <xf numFmtId="0" fontId="21" fillId="6" borderId="17" xfId="3" applyFont="1" applyFill="1" applyBorder="1" applyAlignment="1">
      <alignment vertical="center"/>
    </xf>
    <xf numFmtId="0" fontId="21" fillId="6" borderId="18" xfId="3" applyFont="1" applyFill="1" applyBorder="1" applyAlignment="1">
      <alignment horizontal="center" vertical="center"/>
    </xf>
    <xf numFmtId="3" fontId="21" fillId="6" borderId="18" xfId="3" applyNumberFormat="1" applyFont="1" applyFill="1" applyBorder="1" applyAlignment="1">
      <alignment horizontal="center" vertical="center"/>
    </xf>
    <xf numFmtId="3" fontId="21" fillId="6" borderId="15" xfId="4" applyNumberFormat="1" applyFont="1" applyFill="1" applyBorder="1" applyAlignment="1">
      <alignment horizontal="center" vertical="center"/>
    </xf>
    <xf numFmtId="0" fontId="23" fillId="0" borderId="14" xfId="3" applyFont="1" applyBorder="1" applyAlignment="1">
      <alignment vertical="top"/>
    </xf>
    <xf numFmtId="167" fontId="21" fillId="9" borderId="20" xfId="4" applyNumberFormat="1" applyFont="1" applyFill="1" applyBorder="1" applyAlignment="1">
      <alignment horizontal="center"/>
    </xf>
    <xf numFmtId="0" fontId="21" fillId="5" borderId="9" xfId="3" applyFont="1" applyFill="1" applyBorder="1" applyAlignment="1">
      <alignment horizontal="center" vertical="center" wrapText="1"/>
    </xf>
    <xf numFmtId="0" fontId="21" fillId="9" borderId="17" xfId="3" applyFont="1" applyFill="1" applyBorder="1" applyAlignment="1">
      <alignment vertical="top"/>
    </xf>
    <xf numFmtId="0" fontId="41" fillId="0" borderId="20" xfId="3" applyFont="1" applyBorder="1" applyAlignment="1">
      <alignment vertical="top"/>
    </xf>
    <xf numFmtId="0" fontId="41" fillId="0" borderId="17" xfId="3" applyFont="1" applyBorder="1" applyAlignment="1">
      <alignment vertical="top"/>
    </xf>
    <xf numFmtId="167" fontId="42" fillId="9" borderId="17" xfId="4" applyNumberFormat="1" applyFont="1" applyFill="1" applyBorder="1" applyAlignment="1">
      <alignment horizontal="left" vertical="center"/>
    </xf>
    <xf numFmtId="9" fontId="41" fillId="0" borderId="20" xfId="3" applyNumberFormat="1" applyFont="1" applyBorder="1" applyAlignment="1">
      <alignment horizontal="center" vertical="top"/>
    </xf>
    <xf numFmtId="3" fontId="41" fillId="0" borderId="20" xfId="3" applyNumberFormat="1" applyFont="1" applyBorder="1" applyAlignment="1">
      <alignment horizontal="center" vertical="top"/>
    </xf>
    <xf numFmtId="0" fontId="41" fillId="0" borderId="20" xfId="3" applyFont="1" applyBorder="1" applyAlignment="1">
      <alignment horizontal="center" vertical="top"/>
    </xf>
    <xf numFmtId="166" fontId="42" fillId="9" borderId="20" xfId="4" applyFont="1" applyFill="1" applyBorder="1" applyAlignment="1">
      <alignment horizontal="center" vertical="center" wrapText="1"/>
    </xf>
    <xf numFmtId="0" fontId="40" fillId="4" borderId="17" xfId="3" applyFont="1" applyFill="1" applyBorder="1" applyAlignment="1">
      <alignment vertical="top" wrapText="1"/>
    </xf>
    <xf numFmtId="0" fontId="23" fillId="4" borderId="18" xfId="3" applyFont="1" applyFill="1" applyBorder="1" applyAlignment="1">
      <alignment horizontal="center"/>
    </xf>
    <xf numFmtId="3" fontId="23" fillId="4" borderId="18" xfId="3" applyNumberFormat="1" applyFont="1" applyFill="1" applyBorder="1" applyAlignment="1">
      <alignment horizontal="center"/>
    </xf>
    <xf numFmtId="3" fontId="23" fillId="4" borderId="15" xfId="3" applyNumberFormat="1" applyFont="1" applyFill="1" applyBorder="1" applyAlignment="1">
      <alignment horizontal="center"/>
    </xf>
    <xf numFmtId="9" fontId="21" fillId="4" borderId="20" xfId="6" applyFont="1" applyFill="1" applyBorder="1" applyAlignment="1"/>
    <xf numFmtId="0" fontId="39" fillId="2" borderId="17" xfId="3" applyFont="1" applyFill="1" applyBorder="1" applyAlignment="1">
      <alignment vertical="top" wrapText="1"/>
    </xf>
    <xf numFmtId="9" fontId="16" fillId="2" borderId="18" xfId="3" applyNumberFormat="1" applyFill="1" applyBorder="1" applyAlignment="1">
      <alignment horizontal="center" vertical="top"/>
    </xf>
    <xf numFmtId="3" fontId="16" fillId="2" borderId="18" xfId="3" applyNumberFormat="1" applyFill="1" applyBorder="1" applyAlignment="1">
      <alignment horizontal="center" vertical="top"/>
    </xf>
    <xf numFmtId="3" fontId="16" fillId="2" borderId="15" xfId="3" applyNumberFormat="1" applyFill="1" applyBorder="1" applyAlignment="1">
      <alignment horizontal="center" vertical="top"/>
    </xf>
    <xf numFmtId="0" fontId="39" fillId="4" borderId="18" xfId="3" applyFont="1" applyFill="1" applyBorder="1" applyAlignment="1">
      <alignment horizontal="center"/>
    </xf>
    <xf numFmtId="3" fontId="39" fillId="4" borderId="18" xfId="3" applyNumberFormat="1" applyFont="1" applyFill="1" applyBorder="1" applyAlignment="1">
      <alignment horizontal="center"/>
    </xf>
    <xf numFmtId="0" fontId="39" fillId="2" borderId="17" xfId="3" applyFont="1" applyFill="1" applyBorder="1" applyAlignment="1">
      <alignment vertical="top"/>
    </xf>
    <xf numFmtId="0" fontId="39" fillId="2" borderId="20" xfId="3" applyFont="1" applyFill="1" applyBorder="1" applyAlignment="1">
      <alignment vertical="top"/>
    </xf>
    <xf numFmtId="0" fontId="40" fillId="4" borderId="17" xfId="3" applyFont="1" applyFill="1" applyBorder="1" applyAlignment="1">
      <alignment vertical="center"/>
    </xf>
    <xf numFmtId="0" fontId="17" fillId="4" borderId="18" xfId="3" applyFont="1" applyFill="1" applyBorder="1" applyAlignment="1">
      <alignment horizontal="center" vertical="center"/>
    </xf>
    <xf numFmtId="3" fontId="17" fillId="4" borderId="18" xfId="3" applyNumberFormat="1" applyFont="1" applyFill="1" applyBorder="1" applyAlignment="1">
      <alignment horizontal="center" vertical="center"/>
    </xf>
    <xf numFmtId="3" fontId="17" fillId="4" borderId="15" xfId="4" applyNumberFormat="1" applyFont="1" applyFill="1" applyBorder="1" applyAlignment="1">
      <alignment horizontal="center" vertical="center"/>
    </xf>
    <xf numFmtId="167" fontId="16" fillId="2" borderId="15" xfId="4" applyNumberFormat="1" applyFill="1" applyBorder="1" applyAlignment="1">
      <alignment horizontal="center"/>
    </xf>
    <xf numFmtId="167" fontId="21" fillId="17" borderId="15" xfId="4" applyNumberFormat="1" applyFont="1" applyFill="1" applyBorder="1" applyAlignment="1">
      <alignment horizontal="center" vertical="center"/>
    </xf>
    <xf numFmtId="0" fontId="17" fillId="0" borderId="0" xfId="3" applyFont="1" applyAlignment="1">
      <alignment horizontal="left"/>
    </xf>
    <xf numFmtId="0" fontId="43" fillId="0" borderId="14" xfId="3" applyFont="1" applyBorder="1" applyAlignment="1">
      <alignment vertical="top"/>
    </xf>
    <xf numFmtId="0" fontId="41" fillId="0" borderId="18" xfId="3" applyFont="1" applyBorder="1" applyAlignment="1">
      <alignment horizontal="center" vertical="top"/>
    </xf>
    <xf numFmtId="3" fontId="41" fillId="0" borderId="18" xfId="3" applyNumberFormat="1" applyFont="1" applyBorder="1" applyAlignment="1">
      <alignment horizontal="center" vertical="top"/>
    </xf>
    <xf numFmtId="3" fontId="41" fillId="0" borderId="15" xfId="3" applyNumberFormat="1" applyFont="1" applyBorder="1" applyAlignment="1">
      <alignment horizontal="center" vertical="top"/>
    </xf>
    <xf numFmtId="0" fontId="41" fillId="0" borderId="20" xfId="3" applyFont="1" applyBorder="1" applyAlignment="1">
      <alignment horizontal="center" vertical="top" wrapText="1"/>
    </xf>
    <xf numFmtId="166" fontId="21" fillId="2" borderId="9" xfId="4" applyFont="1" applyFill="1" applyBorder="1" applyAlignment="1">
      <alignment horizontal="center" vertical="center" wrapText="1"/>
    </xf>
    <xf numFmtId="166" fontId="21" fillId="2" borderId="14" xfId="4" applyFont="1" applyFill="1" applyBorder="1" applyAlignment="1">
      <alignment horizontal="center" vertical="center" wrapText="1"/>
    </xf>
    <xf numFmtId="0" fontId="16" fillId="6" borderId="0" xfId="3" applyFill="1" applyAlignment="1">
      <alignment horizontal="center" wrapText="1"/>
    </xf>
    <xf numFmtId="0" fontId="16" fillId="18" borderId="0" xfId="3" applyFill="1"/>
    <xf numFmtId="0" fontId="44" fillId="18" borderId="0" xfId="3" applyFont="1" applyFill="1" applyAlignment="1">
      <alignment horizontal="center"/>
    </xf>
    <xf numFmtId="0" fontId="44" fillId="18" borderId="0" xfId="3" applyFont="1" applyFill="1"/>
    <xf numFmtId="166" fontId="16" fillId="18" borderId="0" xfId="3" applyNumberFormat="1" applyFill="1" applyAlignment="1">
      <alignment horizontal="center"/>
    </xf>
    <xf numFmtId="2" fontId="44" fillId="18" borderId="0" xfId="3" applyNumberFormat="1" applyFont="1" applyFill="1"/>
    <xf numFmtId="0" fontId="39" fillId="2" borderId="20" xfId="3" applyFont="1" applyFill="1" applyBorder="1" applyAlignment="1">
      <alignment vertical="top" wrapText="1"/>
    </xf>
    <xf numFmtId="0" fontId="39" fillId="18" borderId="20" xfId="3" applyFont="1" applyFill="1" applyBorder="1" applyAlignment="1">
      <alignment vertical="top" wrapText="1"/>
    </xf>
    <xf numFmtId="0" fontId="39" fillId="18" borderId="20" xfId="3" applyFont="1" applyFill="1" applyBorder="1" applyAlignment="1">
      <alignment vertical="top"/>
    </xf>
    <xf numFmtId="9" fontId="2" fillId="14" borderId="38" xfId="2" applyFont="1" applyFill="1" applyBorder="1" applyAlignment="1">
      <alignment vertical="center"/>
    </xf>
    <xf numFmtId="0" fontId="6" fillId="0" borderId="20" xfId="0" applyFont="1" applyBorder="1"/>
    <xf numFmtId="167" fontId="44" fillId="18" borderId="20" xfId="3" applyNumberFormat="1" applyFont="1" applyFill="1" applyBorder="1" applyAlignment="1">
      <alignment horizontal="center"/>
    </xf>
    <xf numFmtId="0" fontId="44" fillId="18" borderId="20" xfId="3" applyFont="1" applyFill="1" applyBorder="1"/>
    <xf numFmtId="166" fontId="16" fillId="18" borderId="0" xfId="4" applyFill="1" applyAlignment="1">
      <alignment horizontal="center"/>
    </xf>
    <xf numFmtId="167" fontId="44" fillId="18" borderId="20" xfId="4" applyNumberFormat="1" applyFont="1" applyFill="1" applyBorder="1" applyAlignment="1">
      <alignment horizontal="center"/>
    </xf>
    <xf numFmtId="167" fontId="44" fillId="18" borderId="20" xfId="3" applyNumberFormat="1" applyFont="1" applyFill="1" applyBorder="1"/>
    <xf numFmtId="0" fontId="16" fillId="18" borderId="20" xfId="3" applyFill="1" applyBorder="1"/>
    <xf numFmtId="0" fontId="26" fillId="6" borderId="0" xfId="3" applyFont="1" applyFill="1"/>
    <xf numFmtId="167" fontId="44" fillId="18" borderId="0" xfId="3" applyNumberFormat="1" applyFont="1" applyFill="1" applyAlignment="1">
      <alignment horizontal="center"/>
    </xf>
    <xf numFmtId="166" fontId="16" fillId="18" borderId="0" xfId="4" applyFill="1" applyBorder="1" applyAlignment="1">
      <alignment horizontal="center"/>
    </xf>
    <xf numFmtId="167" fontId="44" fillId="18" borderId="0" xfId="4" applyNumberFormat="1" applyFont="1" applyFill="1" applyBorder="1" applyAlignment="1">
      <alignment horizontal="center"/>
    </xf>
    <xf numFmtId="167" fontId="44" fillId="18" borderId="0" xfId="3" applyNumberFormat="1" applyFont="1" applyFill="1"/>
    <xf numFmtId="0" fontId="16" fillId="18" borderId="0" xfId="3" applyFill="1" applyAlignment="1">
      <alignment horizontal="center"/>
    </xf>
    <xf numFmtId="168" fontId="22" fillId="18" borderId="0" xfId="3" applyNumberFormat="1" applyFont="1" applyFill="1" applyAlignment="1">
      <alignment horizontal="center"/>
    </xf>
    <xf numFmtId="0" fontId="26" fillId="18" borderId="20" xfId="3" applyFont="1" applyFill="1" applyBorder="1"/>
    <xf numFmtId="3" fontId="16" fillId="18" borderId="0" xfId="3" applyNumberFormat="1" applyFill="1" applyAlignment="1">
      <alignment horizontal="center"/>
    </xf>
    <xf numFmtId="0" fontId="16" fillId="18" borderId="0" xfId="3" applyFill="1" applyAlignment="1">
      <alignment horizontal="center" wrapText="1"/>
    </xf>
    <xf numFmtId="166" fontId="22" fillId="18" borderId="0" xfId="3" applyNumberFormat="1" applyFont="1" applyFill="1" applyAlignment="1">
      <alignment horizontal="center"/>
    </xf>
    <xf numFmtId="0" fontId="46" fillId="0" borderId="17" xfId="3" applyFont="1" applyBorder="1" applyAlignment="1">
      <alignment vertical="center"/>
    </xf>
    <xf numFmtId="0" fontId="48" fillId="4" borderId="17" xfId="3" applyFont="1" applyFill="1" applyBorder="1" applyAlignment="1">
      <alignment vertical="top" wrapText="1"/>
    </xf>
    <xf numFmtId="0" fontId="49" fillId="2" borderId="17" xfId="3" applyFont="1" applyFill="1" applyBorder="1" applyAlignment="1">
      <alignment vertical="top" wrapText="1"/>
    </xf>
    <xf numFmtId="0" fontId="41" fillId="4" borderId="18" xfId="3" applyFont="1" applyFill="1" applyBorder="1" applyAlignment="1">
      <alignment horizontal="center" vertical="top"/>
    </xf>
    <xf numFmtId="3" fontId="41" fillId="4" borderId="18" xfId="3" applyNumberFormat="1" applyFont="1" applyFill="1" applyBorder="1" applyAlignment="1">
      <alignment horizontal="center" vertical="top"/>
    </xf>
    <xf numFmtId="3" fontId="41" fillId="4" borderId="15" xfId="3" applyNumberFormat="1" applyFont="1" applyFill="1" applyBorder="1" applyAlignment="1">
      <alignment horizontal="center" vertical="top"/>
    </xf>
    <xf numFmtId="0" fontId="41" fillId="2" borderId="18" xfId="3" applyFont="1" applyFill="1" applyBorder="1" applyAlignment="1">
      <alignment horizontal="center" vertical="top"/>
    </xf>
    <xf numFmtId="3" fontId="41" fillId="2" borderId="18" xfId="3" applyNumberFormat="1" applyFont="1" applyFill="1" applyBorder="1" applyAlignment="1">
      <alignment horizontal="center" vertical="top"/>
    </xf>
    <xf numFmtId="3" fontId="41" fillId="2" borderId="15" xfId="3" applyNumberFormat="1" applyFont="1" applyFill="1" applyBorder="1" applyAlignment="1">
      <alignment horizontal="center" vertical="top"/>
    </xf>
    <xf numFmtId="0" fontId="10" fillId="0" borderId="5" xfId="0" applyFont="1" applyBorder="1" applyAlignment="1">
      <alignment horizontal="right"/>
    </xf>
    <xf numFmtId="0" fontId="21" fillId="9" borderId="9" xfId="3" applyFont="1" applyFill="1" applyBorder="1" applyAlignment="1">
      <alignment horizontal="center" vertical="center"/>
    </xf>
    <xf numFmtId="167" fontId="21" fillId="9" borderId="15" xfId="4" applyNumberFormat="1" applyFont="1" applyFill="1" applyBorder="1" applyAlignment="1">
      <alignment horizontal="center"/>
    </xf>
    <xf numFmtId="0" fontId="23" fillId="5" borderId="48" xfId="3" applyFont="1" applyFill="1" applyBorder="1" applyAlignment="1">
      <alignment vertical="center" wrapText="1"/>
    </xf>
    <xf numFmtId="0" fontId="24" fillId="5" borderId="48" xfId="3" applyFont="1" applyFill="1" applyBorder="1" applyAlignment="1">
      <alignment vertical="center" wrapText="1"/>
    </xf>
    <xf numFmtId="166" fontId="21" fillId="9" borderId="15" xfId="4" applyFont="1" applyFill="1" applyBorder="1" applyAlignment="1">
      <alignment horizontal="center" vertical="center" wrapText="1"/>
    </xf>
    <xf numFmtId="0" fontId="24" fillId="5" borderId="49" xfId="3" applyFont="1" applyFill="1" applyBorder="1" applyAlignment="1">
      <alignment vertical="center" wrapText="1"/>
    </xf>
    <xf numFmtId="0" fontId="23" fillId="5" borderId="50" xfId="3" applyFont="1" applyFill="1" applyBorder="1" applyAlignment="1">
      <alignment vertical="center" wrapText="1"/>
    </xf>
    <xf numFmtId="0" fontId="47" fillId="18" borderId="0" xfId="3" applyFont="1" applyFill="1"/>
    <xf numFmtId="0" fontId="20" fillId="18" borderId="0" xfId="3" applyFont="1" applyFill="1"/>
    <xf numFmtId="165" fontId="0" fillId="5" borderId="23" xfId="1" applyNumberFormat="1" applyFont="1" applyFill="1" applyBorder="1" applyAlignment="1">
      <alignment vertical="center"/>
    </xf>
    <xf numFmtId="165" fontId="0" fillId="5" borderId="22" xfId="1" applyNumberFormat="1" applyFont="1" applyFill="1" applyBorder="1" applyAlignment="1">
      <alignment vertical="center"/>
    </xf>
    <xf numFmtId="0" fontId="39" fillId="0" borderId="20" xfId="3" applyFont="1" applyBorder="1" applyAlignment="1">
      <alignment vertical="top" wrapText="1"/>
    </xf>
    <xf numFmtId="0" fontId="46" fillId="0" borderId="20" xfId="3" applyFont="1" applyBorder="1" applyAlignment="1">
      <alignment vertical="center"/>
    </xf>
    <xf numFmtId="3" fontId="50" fillId="2" borderId="18" xfId="3" applyNumberFormat="1" applyFont="1" applyFill="1" applyBorder="1" applyAlignment="1">
      <alignment horizontal="center" vertical="top"/>
    </xf>
    <xf numFmtId="0" fontId="53" fillId="0" borderId="20" xfId="0" applyFont="1" applyBorder="1"/>
    <xf numFmtId="0" fontId="56" fillId="4" borderId="5" xfId="0" applyFont="1" applyFill="1" applyBorder="1"/>
    <xf numFmtId="0" fontId="57" fillId="4" borderId="17" xfId="3" applyFont="1" applyFill="1" applyBorder="1" applyAlignment="1">
      <alignment vertical="center"/>
    </xf>
    <xf numFmtId="0" fontId="58" fillId="0" borderId="20" xfId="3" applyFont="1" applyBorder="1" applyAlignment="1">
      <alignment vertical="top"/>
    </xf>
    <xf numFmtId="0" fontId="45" fillId="2" borderId="0" xfId="0" applyFont="1" applyFill="1" applyAlignment="1">
      <alignment horizontal="center" wrapText="1"/>
    </xf>
    <xf numFmtId="165" fontId="4" fillId="16" borderId="32" xfId="1" applyNumberFormat="1" applyFont="1" applyFill="1" applyBorder="1" applyAlignment="1">
      <alignment horizontal="center" vertical="center"/>
    </xf>
    <xf numFmtId="165" fontId="4" fillId="16" borderId="33" xfId="1" applyNumberFormat="1" applyFont="1" applyFill="1" applyBorder="1" applyAlignment="1">
      <alignment horizontal="center" vertical="center"/>
    </xf>
    <xf numFmtId="165" fontId="2" fillId="3" borderId="11" xfId="1" applyNumberFormat="1" applyFont="1" applyFill="1" applyBorder="1" applyAlignment="1">
      <alignment horizontal="center" vertical="center"/>
    </xf>
    <xf numFmtId="165" fontId="2" fillId="3" borderId="46" xfId="1" applyNumberFormat="1" applyFont="1" applyFill="1" applyBorder="1" applyAlignment="1">
      <alignment horizontal="center" vertical="center"/>
    </xf>
    <xf numFmtId="165" fontId="2" fillId="3" borderId="47" xfId="1" applyNumberFormat="1" applyFont="1" applyFill="1" applyBorder="1" applyAlignment="1">
      <alignment horizontal="center" vertical="center"/>
    </xf>
    <xf numFmtId="169" fontId="31" fillId="0" borderId="31" xfId="0" applyNumberFormat="1" applyFont="1" applyBorder="1" applyAlignment="1">
      <alignment horizontal="left" vertical="center" wrapText="1"/>
    </xf>
    <xf numFmtId="169" fontId="31" fillId="0" borderId="0" xfId="0" applyNumberFormat="1" applyFont="1" applyAlignment="1">
      <alignment horizontal="left" vertical="center" wrapText="1"/>
    </xf>
    <xf numFmtId="0" fontId="16" fillId="5" borderId="7" xfId="3" applyFill="1" applyBorder="1" applyAlignment="1">
      <alignment horizontal="center" vertical="center"/>
    </xf>
    <xf numFmtId="0" fontId="16" fillId="5" borderId="8" xfId="3" applyFill="1" applyBorder="1" applyAlignment="1">
      <alignment horizontal="center" vertical="center"/>
    </xf>
    <xf numFmtId="0" fontId="16" fillId="5" borderId="9" xfId="3" applyFill="1" applyBorder="1" applyAlignment="1">
      <alignment horizontal="center" vertical="center"/>
    </xf>
    <xf numFmtId="0" fontId="16" fillId="5" borderId="10" xfId="3" applyFill="1" applyBorder="1" applyAlignment="1">
      <alignment horizontal="center" vertical="center"/>
    </xf>
    <xf numFmtId="0" fontId="16" fillId="5" borderId="11" xfId="3" applyFill="1" applyBorder="1" applyAlignment="1">
      <alignment horizontal="center" vertical="center"/>
    </xf>
  </cellXfs>
  <cellStyles count="9">
    <cellStyle name="Comma 3" xfId="4" xr:uid="{00000000-0005-0000-0000-000000000000}"/>
    <cellStyle name="Hyperlinkki" xfId="5" builtinId="8"/>
    <cellStyle name="Milliers 2" xfId="8" xr:uid="{00000000-0005-0000-0000-000003000000}"/>
    <cellStyle name="Normaali" xfId="0" builtinId="0"/>
    <cellStyle name="Normal 2" xfId="3" xr:uid="{00000000-0005-0000-0000-000005000000}"/>
    <cellStyle name="Percent 2" xfId="6" xr:uid="{00000000-0005-0000-0000-000006000000}"/>
    <cellStyle name="Pilkku" xfId="1" builtinId="3"/>
    <cellStyle name="Pilkku 2" xfId="7" xr:uid="{00000000-0005-0000-0000-000007000000}"/>
    <cellStyle name="Prosenttia" xfId="2" builtinId="5"/>
  </cellStyles>
  <dxfs count="0"/>
  <tableStyles count="0" defaultTableStyle="TableStyleMedium2" defaultPivotStyle="PivotStyleLight16"/>
  <colors>
    <mruColors>
      <color rgb="FFFFFFCC"/>
      <color rgb="FFFFFFFF"/>
      <color rgb="FF33CCFF"/>
      <color rgb="FFCCECFF"/>
      <color rgb="FF979797"/>
      <color rgb="FF66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tion.sharepoint.com/Users/kgielis/AppData/Local/Temp/Calculations%20in%20preparation%20of%20VET%20TB%2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tion.sharepoint.com/Users/adeline.fournier/Documents/03.%20RTPA/Budget/DO_F004v16%20ARI%20-%20RTPA%2022PSE0C169%20290623_Simul%2006072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tion.sharepoint.com/Users/adeline.fournier/Documents/03.%20RTIA/DOA/DOA%20V4/DO_F004v16%20ARI%20-%20RTPA%2022PSE0C169_scenario%20hybride_1411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apport 2"/>
      <sheetName val="Rapport"/>
      <sheetName val="Rapport final audit"/>
      <sheetName val="Pivots 1811"/>
      <sheetName val="All transactions 1811"/>
      <sheetName val="Commitments salary Nadia"/>
      <sheetName val="Commitments grants"/>
      <sheetName val="Budgetpivot"/>
      <sheetName val="Budgetdata"/>
      <sheetName val="Budgetstructure"/>
      <sheetName val="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I Multidépartement (KO)"/>
      <sheetName val="ARI Multidépartement CC (KO)"/>
      <sheetName val="Liste des MAJ"/>
      <sheetName val="Analyse interne CC sc2 PRO  6a"/>
      <sheetName val="Analyse interne CC sc1 MSS  6a"/>
      <sheetName val="Analyse interne CC sc2 PRO 3a"/>
      <sheetName val="Analyse interne CC sc1 MSS 3a"/>
      <sheetName val="BDD"/>
      <sheetName val="Template des Data Dans BDD"/>
      <sheetName val="Données à mettre à jour"/>
      <sheetName val="Estimation des coûts sécurité"/>
      <sheetName val="EF detailed budget"/>
      <sheetName val="ORGANOGRAM (target)"/>
      <sheetName val="ORGANOGRAM"/>
      <sheetName val="RTPA - Simplified budget VI"/>
      <sheetName val="COST OF THE FIT (EST.) SC4"/>
      <sheetName val="Op. COST OF EF PROGRAM"/>
      <sheetName val="BOQ Office &amp; equipment"/>
      <sheetName val="Source NEW"/>
      <sheetName val="Me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I Multidépartement (KO)"/>
      <sheetName val="ARI Multidépartement CC (KO)"/>
      <sheetName val="Liste des MAJ"/>
      <sheetName val="Analyse interne CC sc2 PRO 3a"/>
      <sheetName val="BDD"/>
      <sheetName val="Template des Data Dans BDD"/>
      <sheetName val="Données à mettre à jour"/>
      <sheetName val="Estimation des coûts sécurité"/>
      <sheetName val="JDs"/>
      <sheetName val="EF detailed budget (2)"/>
      <sheetName val="EF detailed budget"/>
      <sheetName val="280823 RTPA - Simplified budget"/>
      <sheetName val="EF STAFF &amp; OP COSTS"/>
      <sheetName val="COST OF THE FIT (EST.) SC4"/>
      <sheetName val="BOQ Office &amp; equipment"/>
      <sheetName val="STAFF LIST EF"/>
      <sheetName val="ORGANOGRAM EF"/>
      <sheetName val="ORGANOGRAM RTIA"/>
      <sheetName val="Source NEW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U61"/>
  <sheetViews>
    <sheetView showGridLines="0" topLeftCell="A2" zoomScale="80" zoomScaleNormal="80" workbookViewId="0">
      <pane xSplit="3" ySplit="8" topLeftCell="D43" activePane="bottomRight" state="frozen"/>
      <selection pane="topRight" activeCell="D2" sqref="D2"/>
      <selection pane="bottomLeft" activeCell="A14" sqref="A14"/>
      <selection pane="bottomRight" activeCell="E63" sqref="E63"/>
    </sheetView>
  </sheetViews>
  <sheetFormatPr defaultColWidth="11.453125" defaultRowHeight="14.5" x14ac:dyDescent="0.35"/>
  <cols>
    <col min="1" max="1" width="2.453125" customWidth="1"/>
    <col min="2" max="2" width="78.453125" style="2" customWidth="1"/>
    <col min="3" max="3" width="1.453125" style="44" customWidth="1"/>
    <col min="4" max="4" width="16.54296875" style="44" bestFit="1" customWidth="1"/>
    <col min="5" max="5" width="8.81640625" style="45" customWidth="1"/>
    <col min="6" max="6" width="1.453125" style="44" customWidth="1"/>
    <col min="7" max="7" width="16.7265625" style="44" customWidth="1"/>
    <col min="8" max="8" width="6.26953125" style="44" customWidth="1"/>
    <col min="9" max="9" width="15.81640625" style="44" customWidth="1"/>
    <col min="10" max="10" width="5.7265625" style="44" customWidth="1"/>
    <col min="11" max="11" width="15.81640625" style="44" customWidth="1"/>
    <col min="12" max="12" width="7.7265625" style="120" customWidth="1"/>
    <col min="14" max="14" width="6.26953125" customWidth="1"/>
    <col min="16" max="16" width="6.7265625" customWidth="1"/>
    <col min="18" max="18" width="7.81640625" customWidth="1"/>
    <col min="20" max="20" width="6" customWidth="1"/>
    <col min="21" max="21" width="12.453125" bestFit="1" customWidth="1"/>
  </cols>
  <sheetData>
    <row r="2" spans="2:20" ht="76.900000000000006" customHeight="1" x14ac:dyDescent="0.55000000000000004">
      <c r="B2" s="235" t="s">
        <v>0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</row>
    <row r="3" spans="2:20" x14ac:dyDescent="0.35">
      <c r="B3" s="231" t="s">
        <v>1</v>
      </c>
    </row>
    <row r="4" spans="2:20" x14ac:dyDescent="0.35">
      <c r="B4" s="189" t="s">
        <v>2</v>
      </c>
    </row>
    <row r="5" spans="2:20" ht="15" thickBot="1" x14ac:dyDescent="0.4">
      <c r="B5" s="189" t="s">
        <v>3</v>
      </c>
    </row>
    <row r="6" spans="2:20" ht="15" thickBot="1" x14ac:dyDescent="0.4">
      <c r="B6" s="189" t="s">
        <v>4</v>
      </c>
      <c r="D6" s="236" t="s">
        <v>5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2:20" ht="15" customHeight="1" thickBot="1" x14ac:dyDescent="0.4">
      <c r="B7" s="189" t="s">
        <v>6</v>
      </c>
      <c r="L7" s="44"/>
      <c r="M7" s="44"/>
      <c r="N7" s="44"/>
      <c r="O7" s="44"/>
      <c r="P7" s="44"/>
      <c r="Q7" s="44"/>
      <c r="R7" s="44"/>
      <c r="S7" s="44"/>
      <c r="T7" s="44"/>
    </row>
    <row r="8" spans="2:20" ht="15" thickBot="1" x14ac:dyDescent="0.4">
      <c r="B8" s="189" t="s">
        <v>7</v>
      </c>
      <c r="G8" s="239" t="s">
        <v>8</v>
      </c>
      <c r="H8" s="240"/>
      <c r="I8" s="238" t="s">
        <v>9</v>
      </c>
      <c r="J8" s="238"/>
      <c r="K8" s="238" t="s">
        <v>10</v>
      </c>
      <c r="L8" s="238"/>
      <c r="M8" s="238" t="s">
        <v>11</v>
      </c>
      <c r="N8" s="238"/>
      <c r="O8" s="238" t="s">
        <v>12</v>
      </c>
      <c r="P8" s="238"/>
      <c r="Q8" s="238" t="s">
        <v>13</v>
      </c>
      <c r="R8" s="238"/>
      <c r="S8" s="238" t="s">
        <v>14</v>
      </c>
      <c r="T8" s="238"/>
    </row>
    <row r="9" spans="2:20" ht="15" thickBot="1" x14ac:dyDescent="0.4">
      <c r="B9" s="1" t="s">
        <v>15</v>
      </c>
      <c r="D9" s="46" t="s">
        <v>16</v>
      </c>
      <c r="E9" s="47" t="s">
        <v>17</v>
      </c>
      <c r="G9" s="84"/>
      <c r="H9" s="85" t="s">
        <v>17</v>
      </c>
      <c r="I9" s="86"/>
      <c r="J9" s="85" t="s">
        <v>17</v>
      </c>
      <c r="K9" s="86"/>
      <c r="L9" s="85" t="s">
        <v>17</v>
      </c>
      <c r="M9" s="86"/>
      <c r="N9" s="85" t="s">
        <v>17</v>
      </c>
      <c r="O9" s="86"/>
      <c r="P9" s="85" t="s">
        <v>17</v>
      </c>
      <c r="Q9" s="86"/>
      <c r="R9" s="85" t="s">
        <v>17</v>
      </c>
      <c r="S9" s="86"/>
      <c r="T9" s="85" t="s">
        <v>17</v>
      </c>
    </row>
    <row r="10" spans="2:20" x14ac:dyDescent="0.35">
      <c r="B10" s="48" t="s">
        <v>18</v>
      </c>
      <c r="D10" s="49"/>
      <c r="E10" s="50"/>
      <c r="G10" s="88"/>
      <c r="H10" s="89"/>
      <c r="I10" s="90"/>
      <c r="J10" s="89"/>
      <c r="K10" s="90"/>
      <c r="L10" s="89"/>
      <c r="M10" s="90"/>
      <c r="N10" s="89"/>
      <c r="O10" s="90"/>
      <c r="P10" s="89"/>
      <c r="Q10" s="90"/>
      <c r="R10" s="89"/>
      <c r="S10" s="90"/>
      <c r="T10" s="89"/>
    </row>
    <row r="11" spans="2:20" ht="34.9" customHeight="1" x14ac:dyDescent="0.35">
      <c r="B11" s="152" t="s">
        <v>19</v>
      </c>
      <c r="D11" s="51"/>
      <c r="E11" s="52"/>
      <c r="G11" s="4"/>
      <c r="H11" s="92"/>
      <c r="I11" s="91"/>
      <c r="J11" s="92"/>
      <c r="K11" s="91"/>
      <c r="L11" s="92"/>
      <c r="M11" s="91"/>
      <c r="N11" s="92"/>
      <c r="O11" s="91"/>
      <c r="P11" s="92"/>
      <c r="Q11" s="91"/>
      <c r="R11" s="92"/>
      <c r="S11" s="91"/>
      <c r="T11" s="92"/>
    </row>
    <row r="12" spans="2:20" s="55" customFormat="1" ht="36" customHeight="1" x14ac:dyDescent="0.35">
      <c r="B12" s="157" t="s">
        <v>20</v>
      </c>
      <c r="C12" s="44"/>
      <c r="D12" s="93">
        <f>G12+I12+K12+M12+O12+Q12+S12</f>
        <v>14000</v>
      </c>
      <c r="E12" s="54"/>
      <c r="F12" s="44"/>
      <c r="G12" s="53">
        <f>'Lead Partner detailed budget'!I8</f>
        <v>2000</v>
      </c>
      <c r="H12" s="95"/>
      <c r="I12" s="53">
        <f>'Partner 1'!I9</f>
        <v>2000</v>
      </c>
      <c r="J12" s="95"/>
      <c r="K12" s="53">
        <f>'Partner 2'!I9</f>
        <v>2000</v>
      </c>
      <c r="L12" s="95"/>
      <c r="M12" s="53">
        <f>'Partner 3'!I9</f>
        <v>2000</v>
      </c>
      <c r="N12" s="95"/>
      <c r="O12" s="53">
        <f>'Partner 4'!I9</f>
        <v>2000</v>
      </c>
      <c r="P12" s="95"/>
      <c r="Q12" s="53">
        <f>'Partner 5'!I9</f>
        <v>2000</v>
      </c>
      <c r="R12" s="95"/>
      <c r="S12" s="53">
        <f>'Partner 6'!I9</f>
        <v>2000</v>
      </c>
      <c r="T12" s="95"/>
    </row>
    <row r="13" spans="2:20" s="55" customFormat="1" ht="36" customHeight="1" x14ac:dyDescent="0.35">
      <c r="B13" s="157" t="s">
        <v>21</v>
      </c>
      <c r="C13" s="44"/>
      <c r="D13" s="93">
        <f>G13+I13+K13+M13+O13+Q13+S13</f>
        <v>14000</v>
      </c>
      <c r="E13" s="54"/>
      <c r="F13" s="44"/>
      <c r="G13" s="53">
        <f>'Lead Partner detailed budget'!I15</f>
        <v>2000</v>
      </c>
      <c r="H13" s="95"/>
      <c r="I13" s="53">
        <f>'Partner 1'!I16</f>
        <v>2000</v>
      </c>
      <c r="J13" s="95"/>
      <c r="K13" s="53">
        <f>'Partner 2'!I16</f>
        <v>2000</v>
      </c>
      <c r="L13" s="95"/>
      <c r="M13" s="53">
        <f>'Partner 3'!I16</f>
        <v>2000</v>
      </c>
      <c r="N13" s="95"/>
      <c r="O13" s="53">
        <f>'Partner 4'!I16</f>
        <v>2000</v>
      </c>
      <c r="P13" s="95"/>
      <c r="Q13" s="53">
        <f>'Partner 5'!I16</f>
        <v>2000</v>
      </c>
      <c r="R13" s="95"/>
      <c r="S13" s="53">
        <f>'Partner 6'!I16</f>
        <v>2000</v>
      </c>
      <c r="T13" s="95"/>
    </row>
    <row r="14" spans="2:20" s="55" customFormat="1" ht="13.9" customHeight="1" x14ac:dyDescent="0.35">
      <c r="B14" s="185"/>
      <c r="C14" s="44"/>
      <c r="D14" s="93">
        <f>G14+I14+K14+M14+O14+Q14+S14</f>
        <v>0</v>
      </c>
      <c r="E14" s="54"/>
      <c r="F14" s="44"/>
      <c r="G14" s="53"/>
      <c r="H14" s="95"/>
      <c r="I14" s="53"/>
      <c r="J14" s="95"/>
      <c r="K14" s="53"/>
      <c r="L14" s="95"/>
      <c r="M14" s="53"/>
      <c r="N14" s="95"/>
      <c r="O14" s="53"/>
      <c r="P14" s="95"/>
      <c r="Q14" s="53"/>
      <c r="R14" s="95"/>
      <c r="S14" s="53"/>
      <c r="T14" s="95"/>
    </row>
    <row r="15" spans="2:20" s="55" customFormat="1" ht="13.9" customHeight="1" x14ac:dyDescent="0.35">
      <c r="B15" s="186"/>
      <c r="C15" s="44"/>
      <c r="D15" s="93">
        <f>G15+I15+K15+M15+O15+Q15+S15</f>
        <v>0</v>
      </c>
      <c r="E15" s="54"/>
      <c r="F15" s="44"/>
      <c r="G15" s="53"/>
      <c r="H15" s="95"/>
      <c r="I15" s="53"/>
      <c r="J15" s="95"/>
      <c r="K15" s="53"/>
      <c r="L15" s="95"/>
      <c r="M15" s="53"/>
      <c r="N15" s="95"/>
      <c r="O15" s="53"/>
      <c r="P15" s="95"/>
      <c r="Q15" s="53"/>
      <c r="R15" s="95"/>
      <c r="S15" s="53"/>
      <c r="T15" s="95"/>
    </row>
    <row r="16" spans="2:20" s="60" customFormat="1" x14ac:dyDescent="0.35">
      <c r="B16" s="56" t="s">
        <v>22</v>
      </c>
      <c r="C16" s="57"/>
      <c r="D16" s="58">
        <f>SUM(D12:D15)</f>
        <v>28000</v>
      </c>
      <c r="E16" s="59">
        <f>D16/D48</f>
        <v>3.5727957126451451E-2</v>
      </c>
      <c r="F16" s="57"/>
      <c r="G16" s="58">
        <f>'Lead Partner detailed budget'!I7</f>
        <v>4000</v>
      </c>
      <c r="H16" s="59">
        <f>G16/G48</f>
        <v>3.2493907392363928E-2</v>
      </c>
      <c r="I16" s="58">
        <f>'Partner 1'!I8</f>
        <v>4000</v>
      </c>
      <c r="J16" s="59">
        <f>I16/I48</f>
        <v>3.6330608537693009E-2</v>
      </c>
      <c r="K16" s="58">
        <f>'Partner 2'!I8</f>
        <v>4000</v>
      </c>
      <c r="L16" s="59">
        <f>K16/K48</f>
        <v>3.6330608537693009E-2</v>
      </c>
      <c r="M16" s="58">
        <f>'Partner 3'!I8</f>
        <v>4000</v>
      </c>
      <c r="N16" s="59">
        <f>M16/M48</f>
        <v>3.6330608537693009E-2</v>
      </c>
      <c r="O16" s="58">
        <f>'Partner 4'!I8</f>
        <v>4000</v>
      </c>
      <c r="P16" s="59">
        <f>O16/O48</f>
        <v>3.6330608537693009E-2</v>
      </c>
      <c r="Q16" s="58">
        <f>'Partner 5'!I8</f>
        <v>4000</v>
      </c>
      <c r="R16" s="59">
        <f>Q16/Q48</f>
        <v>3.6330608537693009E-2</v>
      </c>
      <c r="S16" s="58">
        <f>'Partner 6'!I8</f>
        <v>4000</v>
      </c>
      <c r="T16" s="59">
        <f>S16/S48</f>
        <v>3.6330608537693009E-2</v>
      </c>
    </row>
    <row r="17" spans="2:20" s="64" customFormat="1" ht="6" customHeight="1" x14ac:dyDescent="0.35">
      <c r="B17" s="61"/>
      <c r="C17" s="44"/>
      <c r="D17" s="62"/>
      <c r="E17" s="63"/>
      <c r="F17" s="44"/>
      <c r="G17" s="62"/>
      <c r="H17" s="63"/>
      <c r="I17" s="62"/>
      <c r="J17" s="63"/>
      <c r="K17" s="62"/>
      <c r="L17" s="63"/>
      <c r="M17" s="97"/>
      <c r="N17" s="63"/>
      <c r="O17" s="97"/>
      <c r="P17" s="63"/>
      <c r="Q17" s="97"/>
      <c r="R17" s="63"/>
      <c r="S17" s="97"/>
      <c r="T17" s="63"/>
    </row>
    <row r="18" spans="2:20" ht="27" customHeight="1" x14ac:dyDescent="0.35">
      <c r="B18" s="152" t="s">
        <v>23</v>
      </c>
      <c r="D18" s="51"/>
      <c r="E18" s="65"/>
      <c r="G18" s="51"/>
      <c r="H18" s="65"/>
      <c r="I18" s="51"/>
      <c r="J18" s="65"/>
      <c r="K18" s="51"/>
      <c r="L18" s="65"/>
      <c r="M18" s="91"/>
      <c r="N18" s="65"/>
      <c r="O18" s="91"/>
      <c r="P18" s="65"/>
      <c r="Q18" s="91"/>
      <c r="R18" s="65"/>
      <c r="S18" s="91"/>
      <c r="T18" s="65"/>
    </row>
    <row r="19" spans="2:20" ht="38.25" customHeight="1" x14ac:dyDescent="0.35">
      <c r="B19" s="157" t="s">
        <v>24</v>
      </c>
      <c r="D19" s="93">
        <f>G19+I19+K19+M19+O19+Q19+S19</f>
        <v>14000</v>
      </c>
      <c r="E19" s="54"/>
      <c r="G19" s="53">
        <f>'Lead Partner detailed budget'!I23</f>
        <v>2000</v>
      </c>
      <c r="H19" s="54"/>
      <c r="I19" s="53">
        <f>'Partner 1'!I24</f>
        <v>2000</v>
      </c>
      <c r="J19" s="54"/>
      <c r="K19" s="53">
        <f>'Partner 2'!I24</f>
        <v>2000</v>
      </c>
      <c r="L19" s="54"/>
      <c r="M19" s="53">
        <f>'Partner 3'!I24</f>
        <v>2000</v>
      </c>
      <c r="N19" s="54"/>
      <c r="O19" s="53">
        <f>'Partner 4'!I24</f>
        <v>2000</v>
      </c>
      <c r="P19" s="54"/>
      <c r="Q19" s="53">
        <f>'Partner 5'!I24</f>
        <v>2000</v>
      </c>
      <c r="R19" s="54"/>
      <c r="S19" s="53">
        <f>'Partner 6'!I24</f>
        <v>2000</v>
      </c>
      <c r="T19" s="54"/>
    </row>
    <row r="20" spans="2:20" ht="42.65" customHeight="1" x14ac:dyDescent="0.35">
      <c r="B20" s="157" t="s">
        <v>25</v>
      </c>
      <c r="D20" s="93">
        <f>G20+I20+K20+M20+O20+Q20+S20</f>
        <v>14000</v>
      </c>
      <c r="E20" s="54"/>
      <c r="G20" s="53">
        <f>'Lead Partner detailed budget'!I30</f>
        <v>2000</v>
      </c>
      <c r="H20" s="54"/>
      <c r="I20" s="53">
        <f>'Partner 1'!I31</f>
        <v>2000</v>
      </c>
      <c r="J20" s="54"/>
      <c r="K20" s="53">
        <f>'Partner 2'!I31</f>
        <v>2000</v>
      </c>
      <c r="L20" s="54"/>
      <c r="M20" s="53">
        <f>'Partner 3'!I31</f>
        <v>2000</v>
      </c>
      <c r="N20" s="54"/>
      <c r="O20" s="53">
        <f>'Partner 4'!I31</f>
        <v>2000</v>
      </c>
      <c r="P20" s="54"/>
      <c r="Q20" s="53">
        <f>'Partner 5'!I31</f>
        <v>2000</v>
      </c>
      <c r="R20" s="54"/>
      <c r="S20" s="53">
        <f>'Partner 6'!I31</f>
        <v>2000</v>
      </c>
      <c r="T20" s="54"/>
    </row>
    <row r="21" spans="2:20" ht="19.149999999999999" customHeight="1" x14ac:dyDescent="0.35">
      <c r="B21" s="164"/>
      <c r="D21" s="93">
        <f>G21+I21+K21+M21+O21+Q21+S21</f>
        <v>0</v>
      </c>
      <c r="E21" s="54"/>
      <c r="G21" s="53"/>
      <c r="H21" s="54"/>
      <c r="I21" s="53"/>
      <c r="J21" s="54"/>
      <c r="K21" s="53"/>
      <c r="L21" s="54"/>
      <c r="M21" s="53"/>
      <c r="N21" s="54"/>
      <c r="O21" s="53"/>
      <c r="P21" s="54"/>
      <c r="Q21" s="53"/>
      <c r="R21" s="54"/>
      <c r="S21" s="53"/>
      <c r="T21" s="54"/>
    </row>
    <row r="22" spans="2:20" ht="13.9" customHeight="1" x14ac:dyDescent="0.35">
      <c r="B22" s="187"/>
      <c r="D22" s="93">
        <f>G22+I22+K22+M22+O22+Q22+S22</f>
        <v>0</v>
      </c>
      <c r="E22" s="54"/>
      <c r="G22" s="53"/>
      <c r="H22" s="54"/>
      <c r="I22" s="53"/>
      <c r="J22" s="54"/>
      <c r="K22" s="53"/>
      <c r="L22" s="54"/>
      <c r="M22" s="53"/>
      <c r="N22" s="54"/>
      <c r="O22" s="53"/>
      <c r="P22" s="54"/>
      <c r="Q22" s="53"/>
      <c r="R22" s="54"/>
      <c r="S22" s="53"/>
      <c r="T22" s="54"/>
    </row>
    <row r="23" spans="2:20" s="60" customFormat="1" ht="17.5" customHeight="1" x14ac:dyDescent="0.35">
      <c r="B23" s="56" t="s">
        <v>22</v>
      </c>
      <c r="C23" s="57"/>
      <c r="D23" s="58">
        <f>SUM(D19:D22)</f>
        <v>28000</v>
      </c>
      <c r="E23" s="59">
        <f>D23/D48</f>
        <v>3.5727957126451451E-2</v>
      </c>
      <c r="F23" s="57"/>
      <c r="G23" s="58">
        <f>'Lead Partner detailed budget'!I22</f>
        <v>4000</v>
      </c>
      <c r="H23" s="59">
        <f>G23/G48</f>
        <v>3.2493907392363928E-2</v>
      </c>
      <c r="I23" s="58">
        <f>'Partner 1'!I23</f>
        <v>4000</v>
      </c>
      <c r="J23" s="59">
        <f>I23/I48</f>
        <v>3.6330608537693009E-2</v>
      </c>
      <c r="K23" s="58">
        <f>'Partner 2'!I23</f>
        <v>4000</v>
      </c>
      <c r="L23" s="59">
        <f>K23/K48</f>
        <v>3.6330608537693009E-2</v>
      </c>
      <c r="M23" s="58">
        <f>'Partner 3'!I23</f>
        <v>4000</v>
      </c>
      <c r="N23" s="59">
        <f>M23/M48</f>
        <v>3.6330608537693009E-2</v>
      </c>
      <c r="O23" s="58">
        <f>'Partner 4'!I23</f>
        <v>4000</v>
      </c>
      <c r="P23" s="59">
        <f>O23/O48</f>
        <v>3.6330608537693009E-2</v>
      </c>
      <c r="Q23" s="58">
        <f>'Partner 5'!I23</f>
        <v>4000</v>
      </c>
      <c r="R23" s="59">
        <f>Q23/Q48</f>
        <v>3.6330608537693009E-2</v>
      </c>
      <c r="S23" s="58">
        <f>'Partner 6'!I23</f>
        <v>4000</v>
      </c>
      <c r="T23" s="59">
        <f>S23/S48</f>
        <v>3.6330608537693009E-2</v>
      </c>
    </row>
    <row r="24" spans="2:20" s="64" customFormat="1" ht="6" customHeight="1" x14ac:dyDescent="0.35">
      <c r="B24" s="61"/>
      <c r="C24" s="44"/>
      <c r="D24" s="62"/>
      <c r="E24" s="63"/>
      <c r="F24" s="44"/>
      <c r="G24" s="62"/>
      <c r="H24" s="63"/>
      <c r="I24" s="62"/>
      <c r="J24" s="63"/>
      <c r="K24" s="62"/>
      <c r="L24" s="63"/>
      <c r="M24" s="97"/>
      <c r="N24" s="63"/>
      <c r="O24" s="97"/>
      <c r="P24" s="63"/>
      <c r="Q24" s="97"/>
      <c r="R24" s="63"/>
      <c r="S24" s="97"/>
      <c r="T24" s="63"/>
    </row>
    <row r="25" spans="2:20" ht="40.9" customHeight="1" x14ac:dyDescent="0.35">
      <c r="B25" s="152" t="s">
        <v>26</v>
      </c>
      <c r="D25" s="51"/>
      <c r="E25" s="65"/>
      <c r="G25" s="51"/>
      <c r="H25" s="65"/>
      <c r="I25" s="51"/>
      <c r="J25" s="65"/>
      <c r="K25" s="51"/>
      <c r="L25" s="65"/>
      <c r="M25" s="91"/>
      <c r="N25" s="65"/>
      <c r="O25" s="91"/>
      <c r="P25" s="65"/>
      <c r="Q25" s="91"/>
      <c r="R25" s="65"/>
      <c r="S25" s="91"/>
      <c r="T25" s="65"/>
    </row>
    <row r="26" spans="2:20" ht="28.15" customHeight="1" x14ac:dyDescent="0.35">
      <c r="B26" s="157" t="s">
        <v>27</v>
      </c>
      <c r="D26" s="93">
        <f>G26+I26+K26+M26+O26+Q26+S26</f>
        <v>14000</v>
      </c>
      <c r="E26" s="54"/>
      <c r="G26" s="53">
        <f>'Lead Partner detailed budget'!I38</f>
        <v>2000</v>
      </c>
      <c r="H26" s="54"/>
      <c r="I26" s="53">
        <f>'Partner 1'!I39</f>
        <v>2000</v>
      </c>
      <c r="J26" s="54"/>
      <c r="K26" s="53">
        <f>'Partner 2'!I39</f>
        <v>2000</v>
      </c>
      <c r="L26" s="54"/>
      <c r="M26" s="53">
        <f>'Partner 3'!I39</f>
        <v>2000</v>
      </c>
      <c r="N26" s="54"/>
      <c r="O26" s="53">
        <f>'Partner 4'!I39</f>
        <v>2000</v>
      </c>
      <c r="P26" s="54"/>
      <c r="Q26" s="53">
        <f>'Partner 5'!I39</f>
        <v>2000</v>
      </c>
      <c r="R26" s="54"/>
      <c r="S26" s="53">
        <f>'Partner 6'!I39</f>
        <v>2000</v>
      </c>
      <c r="T26" s="54"/>
    </row>
    <row r="27" spans="2:20" ht="32.5" customHeight="1" x14ac:dyDescent="0.35">
      <c r="B27" s="157" t="s">
        <v>28</v>
      </c>
      <c r="D27" s="93">
        <f>G27+I27+K27+M27+O27+Q27+S27</f>
        <v>14000</v>
      </c>
      <c r="E27" s="54"/>
      <c r="G27" s="53">
        <f>'Lead Partner detailed budget'!I45</f>
        <v>2000</v>
      </c>
      <c r="H27" s="54"/>
      <c r="I27" s="53">
        <f>'Partner 1'!I46</f>
        <v>2000</v>
      </c>
      <c r="J27" s="54"/>
      <c r="K27" s="53">
        <f>'Partner 2'!I46</f>
        <v>2000</v>
      </c>
      <c r="L27" s="54"/>
      <c r="M27" s="53">
        <f>'Partner 3'!I46</f>
        <v>2000</v>
      </c>
      <c r="N27" s="54"/>
      <c r="O27" s="53">
        <f>'Partner 4'!I46</f>
        <v>2000</v>
      </c>
      <c r="P27" s="54"/>
      <c r="Q27" s="53">
        <f>'Partner 5'!I46</f>
        <v>2000</v>
      </c>
      <c r="R27" s="54"/>
      <c r="S27" s="53">
        <f>'Partner 6'!I46</f>
        <v>2000</v>
      </c>
      <c r="T27" s="54"/>
    </row>
    <row r="28" spans="2:20" ht="22.9" customHeight="1" x14ac:dyDescent="0.35">
      <c r="B28" s="164"/>
      <c r="D28" s="93">
        <f>G28+I28+K28+M28+O28+Q28+S28</f>
        <v>0</v>
      </c>
      <c r="E28" s="54"/>
      <c r="G28" s="53"/>
      <c r="H28" s="54"/>
      <c r="I28" s="53"/>
      <c r="J28" s="54"/>
      <c r="K28" s="53"/>
      <c r="L28" s="54"/>
      <c r="M28" s="53"/>
      <c r="N28" s="54"/>
      <c r="O28" s="53"/>
      <c r="P28" s="54"/>
      <c r="Q28" s="53"/>
      <c r="R28" s="54"/>
      <c r="S28" s="53"/>
      <c r="T28" s="54"/>
    </row>
    <row r="29" spans="2:20" ht="15" customHeight="1" x14ac:dyDescent="0.35">
      <c r="B29" s="187"/>
      <c r="D29" s="93">
        <f>G29+I29+K29+M29+O29+Q29+S29</f>
        <v>0</v>
      </c>
      <c r="E29" s="54"/>
      <c r="G29" s="53"/>
      <c r="H29" s="54"/>
      <c r="I29" s="53"/>
      <c r="J29" s="54"/>
      <c r="K29" s="53"/>
      <c r="L29" s="54"/>
      <c r="M29" s="53"/>
      <c r="N29" s="54"/>
      <c r="O29" s="53"/>
      <c r="P29" s="54"/>
      <c r="Q29" s="53"/>
      <c r="R29" s="54"/>
      <c r="S29" s="53"/>
      <c r="T29" s="54"/>
    </row>
    <row r="30" spans="2:20" s="60" customFormat="1" ht="23.5" customHeight="1" x14ac:dyDescent="0.35">
      <c r="B30" s="56" t="s">
        <v>22</v>
      </c>
      <c r="C30" s="57"/>
      <c r="D30" s="58">
        <f>SUM(D26:D29)</f>
        <v>28000</v>
      </c>
      <c r="E30" s="59">
        <f>D30/D48</f>
        <v>3.5727957126451451E-2</v>
      </c>
      <c r="F30" s="57"/>
      <c r="G30" s="58">
        <f>'Lead Partner detailed budget'!I37</f>
        <v>4000</v>
      </c>
      <c r="H30" s="59">
        <f>G30/G48</f>
        <v>3.2493907392363928E-2</v>
      </c>
      <c r="I30" s="58">
        <f>'Partner 1'!I38</f>
        <v>4000</v>
      </c>
      <c r="J30" s="59">
        <f>I30/I48</f>
        <v>3.6330608537693009E-2</v>
      </c>
      <c r="K30" s="58">
        <f>'Partner 2'!I38</f>
        <v>4000</v>
      </c>
      <c r="L30" s="59">
        <f>K30/K48</f>
        <v>3.6330608537693009E-2</v>
      </c>
      <c r="M30" s="58">
        <f>'Partner 3'!I38</f>
        <v>4000</v>
      </c>
      <c r="N30" s="59">
        <f>M30/M48</f>
        <v>3.6330608537693009E-2</v>
      </c>
      <c r="O30" s="58">
        <f>'Partner 4'!I38</f>
        <v>4000</v>
      </c>
      <c r="P30" s="59">
        <f>O30/O48</f>
        <v>3.6330608537693009E-2</v>
      </c>
      <c r="Q30" s="58">
        <f>'Partner 5'!I38</f>
        <v>4000</v>
      </c>
      <c r="R30" s="59">
        <f>Q30/Q48</f>
        <v>3.6330608537693009E-2</v>
      </c>
      <c r="S30" s="58">
        <f>'Partner 6'!I38</f>
        <v>4000</v>
      </c>
      <c r="T30" s="59">
        <f>S30/S48</f>
        <v>3.6330608537693009E-2</v>
      </c>
    </row>
    <row r="31" spans="2:20" s="64" customFormat="1" ht="6.65" customHeight="1" x14ac:dyDescent="0.35">
      <c r="B31" s="61"/>
      <c r="C31" s="44"/>
      <c r="D31" s="62"/>
      <c r="E31" s="63"/>
      <c r="F31" s="44"/>
      <c r="G31" s="62"/>
      <c r="H31" s="63"/>
      <c r="I31" s="62"/>
      <c r="J31" s="63"/>
      <c r="K31" s="62"/>
      <c r="L31" s="63"/>
      <c r="M31" s="97"/>
      <c r="N31" s="63"/>
      <c r="O31" s="97"/>
      <c r="P31" s="63"/>
      <c r="Q31" s="97"/>
      <c r="R31" s="63"/>
      <c r="S31" s="97"/>
      <c r="T31" s="63"/>
    </row>
    <row r="32" spans="2:20" s="64" customFormat="1" ht="30" customHeight="1" x14ac:dyDescent="0.35">
      <c r="B32" s="152" t="s">
        <v>29</v>
      </c>
      <c r="C32" s="44"/>
      <c r="D32" s="62"/>
      <c r="E32" s="63"/>
      <c r="F32" s="44"/>
      <c r="G32" s="62"/>
      <c r="H32" s="63"/>
      <c r="I32" s="62"/>
      <c r="J32" s="63"/>
      <c r="K32" s="62"/>
      <c r="L32" s="63"/>
      <c r="M32" s="97"/>
      <c r="N32" s="63"/>
      <c r="O32" s="97"/>
      <c r="P32" s="63"/>
      <c r="Q32" s="97"/>
      <c r="R32" s="63"/>
      <c r="S32" s="97"/>
      <c r="T32" s="63"/>
    </row>
    <row r="33" spans="2:21" s="64" customFormat="1" ht="24" customHeight="1" x14ac:dyDescent="0.35">
      <c r="B33" s="185" t="s">
        <v>30</v>
      </c>
      <c r="C33" s="44"/>
      <c r="D33" s="93">
        <f>G33+I33+K33+M33+O33+Q33+S33</f>
        <v>14000</v>
      </c>
      <c r="E33" s="63"/>
      <c r="F33" s="44"/>
      <c r="G33" s="62">
        <f>'Lead Partner detailed budget'!I54</f>
        <v>5000</v>
      </c>
      <c r="H33" s="63"/>
      <c r="I33" s="62">
        <f>'Partner 1'!I55</f>
        <v>1500</v>
      </c>
      <c r="J33" s="63"/>
      <c r="K33" s="62">
        <f>'Partner 2'!I55</f>
        <v>1500</v>
      </c>
      <c r="L33" s="63"/>
      <c r="M33" s="97">
        <f>'Partner 3'!I55</f>
        <v>1500</v>
      </c>
      <c r="N33" s="63"/>
      <c r="O33" s="97">
        <f>'Partner 4'!I55</f>
        <v>1500</v>
      </c>
      <c r="P33" s="63"/>
      <c r="Q33" s="97">
        <f>'Partner 5'!I55</f>
        <v>1500</v>
      </c>
      <c r="R33" s="63"/>
      <c r="S33" s="97">
        <f>'Partner 6'!I55</f>
        <v>1500</v>
      </c>
      <c r="T33" s="63"/>
    </row>
    <row r="34" spans="2:21" s="64" customFormat="1" ht="24" customHeight="1" x14ac:dyDescent="0.35">
      <c r="B34" s="185" t="s">
        <v>31</v>
      </c>
      <c r="C34" s="44"/>
      <c r="D34" s="93">
        <f>G34+I34+K34+M34+O34+Q34+S34</f>
        <v>5000</v>
      </c>
      <c r="E34" s="63"/>
      <c r="F34" s="44"/>
      <c r="G34" s="62">
        <f>'Lead Partner detailed budget'!I55</f>
        <v>2000</v>
      </c>
      <c r="H34" s="63"/>
      <c r="I34" s="62">
        <f>'Partner 1'!I56</f>
        <v>500</v>
      </c>
      <c r="J34" s="63"/>
      <c r="K34" s="62">
        <f>'Partner 2'!I56</f>
        <v>500</v>
      </c>
      <c r="L34" s="63"/>
      <c r="M34" s="97">
        <f>'Partner 3'!I56</f>
        <v>500</v>
      </c>
      <c r="N34" s="63"/>
      <c r="O34" s="97">
        <f>'Partner 4'!I56</f>
        <v>500</v>
      </c>
      <c r="P34" s="63"/>
      <c r="Q34" s="97">
        <f>'Partner 5'!I56</f>
        <v>500</v>
      </c>
      <c r="R34" s="63"/>
      <c r="S34" s="97">
        <f>'Partner 6'!I56</f>
        <v>500</v>
      </c>
      <c r="T34" s="63"/>
    </row>
    <row r="35" spans="2:21" s="64" customFormat="1" ht="24" customHeight="1" x14ac:dyDescent="0.35">
      <c r="B35" s="185" t="s">
        <v>32</v>
      </c>
      <c r="C35" s="44"/>
      <c r="D35" s="93">
        <f>G35+I35+K35+M35+O35+Q35+S35</f>
        <v>0</v>
      </c>
      <c r="E35" s="63"/>
      <c r="F35" s="44"/>
      <c r="G35" s="62">
        <f>'Lead Partner detailed budget'!I56</f>
        <v>0</v>
      </c>
      <c r="H35" s="63"/>
      <c r="I35" s="62">
        <f>'Partner 1'!I57</f>
        <v>0</v>
      </c>
      <c r="J35" s="63"/>
      <c r="K35" s="62">
        <f>'Partner 2'!I57</f>
        <v>0</v>
      </c>
      <c r="L35" s="63"/>
      <c r="M35" s="97">
        <f>'Partner 3'!I57</f>
        <v>0</v>
      </c>
      <c r="N35" s="63"/>
      <c r="O35" s="97">
        <f>'Partner 4'!I57</f>
        <v>0</v>
      </c>
      <c r="P35" s="63"/>
      <c r="Q35" s="97">
        <f>'Partner 5'!I57</f>
        <v>0</v>
      </c>
      <c r="R35" s="63"/>
      <c r="S35" s="97">
        <f>'Partner 6'!I57</f>
        <v>0</v>
      </c>
      <c r="T35" s="63"/>
    </row>
    <row r="36" spans="2:21" s="64" customFormat="1" ht="24" customHeight="1" x14ac:dyDescent="0.35">
      <c r="B36" s="228"/>
      <c r="C36" s="44"/>
      <c r="D36" s="93">
        <f>G36+I36+K36+M36+O36+Q36+S36</f>
        <v>0</v>
      </c>
      <c r="E36" s="63"/>
      <c r="F36" s="44"/>
      <c r="G36" s="62">
        <f>'Lead Partner detailed budget'!I57</f>
        <v>0</v>
      </c>
      <c r="H36" s="63"/>
      <c r="I36" s="62">
        <f>'Partner 1'!I58</f>
        <v>0</v>
      </c>
      <c r="J36" s="63"/>
      <c r="K36" s="62">
        <f>'Partner 2'!I58</f>
        <v>0</v>
      </c>
      <c r="L36" s="63"/>
      <c r="M36" s="97">
        <f>'Partner 3'!I58</f>
        <v>0</v>
      </c>
      <c r="N36" s="63"/>
      <c r="O36" s="97">
        <f>'Partner 4'!I58</f>
        <v>0</v>
      </c>
      <c r="P36" s="63"/>
      <c r="Q36" s="97">
        <f>'Partner 5'!I58</f>
        <v>0</v>
      </c>
      <c r="R36" s="63"/>
      <c r="S36" s="97">
        <f>'Partner 6'!I58</f>
        <v>0</v>
      </c>
      <c r="T36" s="63"/>
    </row>
    <row r="37" spans="2:21" s="64" customFormat="1" ht="21.65" customHeight="1" x14ac:dyDescent="0.35">
      <c r="B37" s="56" t="s">
        <v>22</v>
      </c>
      <c r="C37" s="44"/>
      <c r="D37" s="58">
        <f>D33+D34+D35</f>
        <v>19000</v>
      </c>
      <c r="E37" s="59">
        <f>D37/D48</f>
        <v>2.4243970907234912E-2</v>
      </c>
      <c r="F37" s="44"/>
      <c r="G37" s="226">
        <f>'Lead Partner detailed budget'!I52</f>
        <v>7000</v>
      </c>
      <c r="H37" s="59">
        <f>G37/G52</f>
        <v>5.077173030056864E-2</v>
      </c>
      <c r="I37" s="226">
        <f>'Partner 1'!I53</f>
        <v>2000</v>
      </c>
      <c r="J37" s="59">
        <f>I37/I52</f>
        <v>1.621902166861295E-2</v>
      </c>
      <c r="K37" s="226">
        <f>'Partner 2'!I53</f>
        <v>2000</v>
      </c>
      <c r="L37" s="59">
        <f>K37/K52</f>
        <v>1.621902166861295E-2</v>
      </c>
      <c r="M37" s="227">
        <f>'Partner 3'!I53</f>
        <v>2000</v>
      </c>
      <c r="N37" s="59">
        <f>M37/M52</f>
        <v>1.621902166861295E-2</v>
      </c>
      <c r="O37" s="227">
        <f>'Partner 4'!I53</f>
        <v>2000</v>
      </c>
      <c r="P37" s="59">
        <f>O37/O52</f>
        <v>1.621902166861295E-2</v>
      </c>
      <c r="Q37" s="227">
        <f>'Partner 5'!I53</f>
        <v>2000</v>
      </c>
      <c r="R37" s="59">
        <f>Q37/Q52</f>
        <v>1.621902166861295E-2</v>
      </c>
      <c r="S37" s="227">
        <f>'Partner 6'!I53</f>
        <v>2000</v>
      </c>
      <c r="T37" s="59">
        <f>S37/S52</f>
        <v>1.621902166861295E-2</v>
      </c>
    </row>
    <row r="38" spans="2:21" s="64" customFormat="1" ht="11.5" customHeight="1" x14ac:dyDescent="0.35">
      <c r="B38" s="216"/>
      <c r="C38" s="44"/>
      <c r="D38" s="62"/>
      <c r="E38" s="63"/>
      <c r="F38" s="44"/>
      <c r="G38" s="62"/>
      <c r="H38" s="63"/>
      <c r="I38" s="62"/>
      <c r="J38" s="63"/>
      <c r="K38" s="62"/>
      <c r="L38" s="63"/>
      <c r="M38" s="97"/>
      <c r="N38" s="63"/>
      <c r="O38" s="97"/>
      <c r="P38" s="63"/>
      <c r="Q38" s="97"/>
      <c r="R38" s="63"/>
      <c r="S38" s="97"/>
      <c r="T38" s="63"/>
    </row>
    <row r="39" spans="2:21" x14ac:dyDescent="0.35">
      <c r="B39" s="66" t="s">
        <v>33</v>
      </c>
      <c r="D39" s="49"/>
      <c r="E39" s="50"/>
      <c r="G39" s="49"/>
      <c r="H39" s="50"/>
      <c r="I39" s="49"/>
      <c r="J39" s="50"/>
      <c r="K39" s="49"/>
      <c r="L39" s="50"/>
      <c r="M39" s="87"/>
      <c r="N39" s="50"/>
      <c r="O39" s="87"/>
      <c r="P39" s="50"/>
      <c r="Q39" s="87"/>
      <c r="R39" s="50"/>
      <c r="S39" s="87"/>
      <c r="T39" s="50"/>
    </row>
    <row r="40" spans="2:21" s="64" customFormat="1" ht="6" customHeight="1" x14ac:dyDescent="0.35">
      <c r="B40" s="61"/>
      <c r="C40" s="44"/>
      <c r="D40" s="62"/>
      <c r="E40" s="63"/>
      <c r="F40" s="44"/>
      <c r="G40" s="62"/>
      <c r="H40" s="63"/>
      <c r="I40" s="62"/>
      <c r="J40" s="63"/>
      <c r="K40" s="62"/>
      <c r="L40" s="63"/>
      <c r="M40" s="97"/>
      <c r="N40" s="63"/>
      <c r="O40" s="97"/>
      <c r="P40" s="63"/>
      <c r="Q40" s="97"/>
      <c r="R40" s="63"/>
      <c r="S40" s="97"/>
      <c r="T40" s="63"/>
    </row>
    <row r="41" spans="2:21" x14ac:dyDescent="0.35">
      <c r="B41" s="232" t="s">
        <v>34</v>
      </c>
      <c r="D41" s="51"/>
      <c r="E41" s="65"/>
      <c r="G41" s="51"/>
      <c r="H41" s="65"/>
      <c r="I41" s="51"/>
      <c r="J41" s="65"/>
      <c r="K41" s="51"/>
      <c r="L41" s="65"/>
      <c r="M41" s="91"/>
      <c r="N41" s="65"/>
      <c r="O41" s="91"/>
      <c r="P41" s="65"/>
      <c r="Q41" s="91"/>
      <c r="R41" s="65"/>
      <c r="S41" s="91"/>
      <c r="T41" s="65"/>
    </row>
    <row r="42" spans="2:21" x14ac:dyDescent="0.35">
      <c r="B42" s="233" t="s">
        <v>35</v>
      </c>
      <c r="D42" s="93">
        <f>G42+I42+K42+M42+O42+Q42+S42</f>
        <v>598500</v>
      </c>
      <c r="E42" s="54"/>
      <c r="G42" s="53">
        <f>'Lead Partner detailed budget'!I58</f>
        <v>85500</v>
      </c>
      <c r="H42" s="54"/>
      <c r="I42" s="53">
        <f>'Partner 1'!I59</f>
        <v>85500</v>
      </c>
      <c r="J42" s="54"/>
      <c r="K42" s="53">
        <f>'Partner 2'!I59</f>
        <v>85500</v>
      </c>
      <c r="L42" s="54"/>
      <c r="M42" s="53">
        <f>'Partner 3'!I59</f>
        <v>85500</v>
      </c>
      <c r="N42" s="54"/>
      <c r="O42" s="53">
        <f>'Partner 4'!I59</f>
        <v>85500</v>
      </c>
      <c r="P42" s="54"/>
      <c r="Q42" s="53">
        <f>'Partner 5'!I59</f>
        <v>85500</v>
      </c>
      <c r="R42" s="54"/>
      <c r="S42" s="53">
        <f>'Partner 6'!I59</f>
        <v>85500</v>
      </c>
      <c r="T42" s="54"/>
    </row>
    <row r="43" spans="2:21" x14ac:dyDescent="0.35">
      <c r="B43" s="233" t="s">
        <v>36</v>
      </c>
      <c r="D43" s="93">
        <f>G43+I43+K43+M43+O43+Q43+S43</f>
        <v>82200</v>
      </c>
      <c r="E43" s="54"/>
      <c r="G43" s="53">
        <f>'Lead Partner detailed budget'!I67</f>
        <v>18600</v>
      </c>
      <c r="H43" s="54"/>
      <c r="I43" s="53">
        <f>'Partner 1'!I68</f>
        <v>10600</v>
      </c>
      <c r="J43" s="54"/>
      <c r="K43" s="53">
        <f>'Partner 2'!I68</f>
        <v>10600</v>
      </c>
      <c r="L43" s="54"/>
      <c r="M43" s="53">
        <f>'Partner 3'!I68</f>
        <v>10600</v>
      </c>
      <c r="N43" s="54"/>
      <c r="O43" s="53">
        <f>'Partner 4'!I68</f>
        <v>10600</v>
      </c>
      <c r="P43" s="54"/>
      <c r="Q43" s="53">
        <f>'Partner 5'!I68</f>
        <v>10600</v>
      </c>
      <c r="R43" s="54"/>
      <c r="S43" s="53">
        <f>'Partner 6'!I68</f>
        <v>10600</v>
      </c>
      <c r="T43" s="54"/>
    </row>
    <row r="44" spans="2:21" s="60" customFormat="1" x14ac:dyDescent="0.35">
      <c r="B44" s="56" t="s">
        <v>22</v>
      </c>
      <c r="C44" s="57"/>
      <c r="D44" s="58">
        <f>D42+D43</f>
        <v>680700</v>
      </c>
      <c r="E44" s="59">
        <f>D44/D48</f>
        <v>0.86857215771341079</v>
      </c>
      <c r="F44" s="57"/>
      <c r="G44" s="58">
        <f>+SUM(G43,G42)</f>
        <v>104100</v>
      </c>
      <c r="H44" s="59">
        <f>G44/G48</f>
        <v>0.84565393988627136</v>
      </c>
      <c r="I44" s="58">
        <f>+SUM(I43,I42)</f>
        <v>96100</v>
      </c>
      <c r="J44" s="59">
        <f>I44/I48</f>
        <v>0.87284287011807449</v>
      </c>
      <c r="K44" s="58">
        <f>+SUM(K43,K42)</f>
        <v>96100</v>
      </c>
      <c r="L44" s="59">
        <f>K44/K48</f>
        <v>0.87284287011807449</v>
      </c>
      <c r="M44" s="58">
        <f>+SUM(M43,M42)</f>
        <v>96100</v>
      </c>
      <c r="N44" s="59">
        <f>M44/M48</f>
        <v>0.87284287011807449</v>
      </c>
      <c r="O44" s="58">
        <f>+SUM(O43,O42)</f>
        <v>96100</v>
      </c>
      <c r="P44" s="59">
        <f>O44/O48</f>
        <v>0.87284287011807449</v>
      </c>
      <c r="Q44" s="58">
        <f>+SUM(Q43,Q42)</f>
        <v>96100</v>
      </c>
      <c r="R44" s="59">
        <f>Q44/Q48</f>
        <v>0.87284287011807449</v>
      </c>
      <c r="S44" s="58">
        <f>+SUM(S43,S42)</f>
        <v>96100</v>
      </c>
      <c r="T44" s="59">
        <f>S44/S48</f>
        <v>0.87284287011807449</v>
      </c>
    </row>
    <row r="45" spans="2:21" s="60" customFormat="1" ht="6" customHeight="1" thickBot="1" x14ac:dyDescent="0.4">
      <c r="B45" s="67"/>
      <c r="C45" s="68"/>
      <c r="D45" s="69"/>
      <c r="E45" s="70"/>
      <c r="F45" s="68"/>
      <c r="G45" s="99"/>
      <c r="H45" s="100"/>
      <c r="I45" s="99"/>
      <c r="J45" s="100"/>
      <c r="K45" s="99"/>
      <c r="L45" s="100"/>
      <c r="M45" s="98"/>
      <c r="N45" s="100"/>
      <c r="O45" s="98"/>
      <c r="P45" s="100"/>
      <c r="Q45" s="98"/>
      <c r="R45" s="100"/>
      <c r="S45" s="98"/>
      <c r="T45" s="100"/>
    </row>
    <row r="46" spans="2:21" ht="4.5" customHeight="1" thickBot="1" x14ac:dyDescent="0.4">
      <c r="C46" s="2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</row>
    <row r="47" spans="2:21" x14ac:dyDescent="0.35">
      <c r="B47" s="5" t="s">
        <v>37</v>
      </c>
      <c r="D47" s="72"/>
      <c r="E47" s="73"/>
      <c r="G47" s="102"/>
      <c r="H47" s="103"/>
      <c r="I47" s="102"/>
      <c r="J47" s="103"/>
      <c r="K47" s="102"/>
      <c r="L47" s="103"/>
      <c r="M47" s="101"/>
      <c r="N47" s="103"/>
      <c r="O47" s="101"/>
      <c r="P47" s="103"/>
      <c r="Q47" s="101"/>
      <c r="R47" s="103"/>
      <c r="S47" s="101"/>
      <c r="T47" s="103"/>
    </row>
    <row r="48" spans="2:21" x14ac:dyDescent="0.35">
      <c r="B48" s="74" t="s">
        <v>38</v>
      </c>
      <c r="D48" s="75">
        <f>D44+D30+D23+D16+D37</f>
        <v>783700</v>
      </c>
      <c r="E48" s="76">
        <f>+D48/$D$48</f>
        <v>1</v>
      </c>
      <c r="G48" s="75">
        <f>G16+G23+G30+G44+G37</f>
        <v>123100</v>
      </c>
      <c r="H48" s="188">
        <f>+SUM(H44,H30,H23,H16)</f>
        <v>0.94313566206336308</v>
      </c>
      <c r="I48" s="75">
        <f>I16+I23+I30+I44+I37</f>
        <v>110100</v>
      </c>
      <c r="J48" s="188">
        <f>+SUM(J44,J30,J23,J16)</f>
        <v>0.98183469573115345</v>
      </c>
      <c r="K48" s="75">
        <f>K16+K23+K30+K44+K37</f>
        <v>110100</v>
      </c>
      <c r="L48" s="188">
        <f>+SUM(L44,L30,L23,L16)</f>
        <v>0.98183469573115345</v>
      </c>
      <c r="M48" s="75">
        <f>M16+M23+M30+M44+M37</f>
        <v>110100</v>
      </c>
      <c r="N48" s="188">
        <f>+SUM(N44,N30,N23,N16)</f>
        <v>0.98183469573115345</v>
      </c>
      <c r="O48" s="75">
        <f>O16+O23+O30+O44+O37</f>
        <v>110100</v>
      </c>
      <c r="P48" s="188">
        <f>+SUM(P44,P30,P23,P16)</f>
        <v>0.98183469573115345</v>
      </c>
      <c r="Q48" s="75">
        <f>Q16+Q23+Q30+Q44+Q37</f>
        <v>110100</v>
      </c>
      <c r="R48" s="188">
        <f>+SUM(R44,R30,R23,R16)</f>
        <v>0.98183469573115345</v>
      </c>
      <c r="S48" s="75">
        <f>S16+S23+S30+S44+S37</f>
        <v>110100</v>
      </c>
      <c r="T48" s="188">
        <f>+SUM(T44,T30,T23,T16)</f>
        <v>0.98183469573115345</v>
      </c>
      <c r="U48" s="3"/>
    </row>
    <row r="49" spans="2:21" x14ac:dyDescent="0.35">
      <c r="B49" s="6" t="s">
        <v>39</v>
      </c>
      <c r="D49" s="93">
        <f>G49+I49+K49+M49+O49+Q49+S49</f>
        <v>54859</v>
      </c>
      <c r="E49" s="104"/>
      <c r="G49" s="94">
        <f>'Lead Partner detailed budget'!I91</f>
        <v>8617</v>
      </c>
      <c r="H49" s="95"/>
      <c r="I49" s="94">
        <f>'Partner 1'!I87</f>
        <v>7707.0000000000009</v>
      </c>
      <c r="J49" s="95"/>
      <c r="K49" s="94">
        <f>'Partner 2'!I87</f>
        <v>7707.0000000000009</v>
      </c>
      <c r="L49" s="95"/>
      <c r="M49" s="96">
        <f>'Partner 3'!I87</f>
        <v>7707.0000000000009</v>
      </c>
      <c r="N49" s="95"/>
      <c r="O49" s="96">
        <f>'Partner 4'!I87</f>
        <v>7707.0000000000009</v>
      </c>
      <c r="P49" s="95"/>
      <c r="Q49" s="96">
        <f>'Partner 5'!I87</f>
        <v>7707.0000000000009</v>
      </c>
      <c r="R49" s="95"/>
      <c r="S49" s="96">
        <f>'Partner 6'!I87</f>
        <v>7707.0000000000009</v>
      </c>
      <c r="T49" s="95"/>
      <c r="U49" s="3"/>
    </row>
    <row r="50" spans="2:21" x14ac:dyDescent="0.35">
      <c r="B50" s="6" t="s">
        <v>40</v>
      </c>
      <c r="D50" s="93">
        <f>G50+I50+K50+M50+O50+Q50+S50</f>
        <v>39185</v>
      </c>
      <c r="E50" s="104"/>
      <c r="G50" s="94">
        <f>'Lead Partner detailed budget'!I92</f>
        <v>6155</v>
      </c>
      <c r="H50" s="95"/>
      <c r="I50" s="94">
        <f>'Partner 1'!I88</f>
        <v>5505</v>
      </c>
      <c r="J50" s="95"/>
      <c r="K50" s="94">
        <f>'Partner 2'!I88</f>
        <v>5505</v>
      </c>
      <c r="L50" s="95"/>
      <c r="M50" s="96">
        <f>'Partner 3'!I88</f>
        <v>5505</v>
      </c>
      <c r="N50" s="95"/>
      <c r="O50" s="96">
        <f>'Partner 4'!I88</f>
        <v>5505</v>
      </c>
      <c r="P50" s="95"/>
      <c r="Q50" s="96">
        <f>'Partner 5'!I88</f>
        <v>5505</v>
      </c>
      <c r="R50" s="95"/>
      <c r="S50" s="96">
        <f>'Partner 6'!I88</f>
        <v>5505</v>
      </c>
      <c r="T50" s="95"/>
      <c r="U50" s="3"/>
    </row>
    <row r="51" spans="2:21" ht="6.75" customHeight="1" x14ac:dyDescent="0.35">
      <c r="B51" s="6"/>
      <c r="D51" s="53"/>
      <c r="E51" s="104"/>
      <c r="G51" s="94"/>
      <c r="H51" s="105"/>
      <c r="I51" s="94"/>
      <c r="J51" s="105"/>
      <c r="K51" s="94"/>
      <c r="L51" s="105"/>
      <c r="M51" s="96"/>
      <c r="N51" s="105"/>
      <c r="O51" s="96"/>
      <c r="P51" s="105"/>
      <c r="Q51" s="96"/>
      <c r="R51" s="105"/>
      <c r="S51" s="96"/>
      <c r="T51" s="105"/>
    </row>
    <row r="52" spans="2:21" s="79" customFormat="1" ht="15" thickBot="1" x14ac:dyDescent="0.4">
      <c r="B52" s="7" t="s">
        <v>41</v>
      </c>
      <c r="C52" s="44"/>
      <c r="D52" s="77">
        <f>+D48+D49+D50</f>
        <v>877744</v>
      </c>
      <c r="E52" s="78"/>
      <c r="F52" s="44"/>
      <c r="G52" s="106">
        <f>G48+G49+G50</f>
        <v>137872</v>
      </c>
      <c r="H52" s="107"/>
      <c r="I52" s="106">
        <f>I48+I49+I50</f>
        <v>123312</v>
      </c>
      <c r="J52" s="107"/>
      <c r="K52" s="106">
        <f>K48+K49+K50</f>
        <v>123312</v>
      </c>
      <c r="L52" s="107"/>
      <c r="M52" s="106">
        <f>M48+M49+M50</f>
        <v>123312</v>
      </c>
      <c r="N52" s="107"/>
      <c r="O52" s="108">
        <f>O48+O49+O50</f>
        <v>123312</v>
      </c>
      <c r="P52" s="107"/>
      <c r="Q52" s="108">
        <f>Q48+Q49+Q50</f>
        <v>123312</v>
      </c>
      <c r="R52" s="107"/>
      <c r="S52" s="108">
        <f>S48+S49+S50</f>
        <v>123312</v>
      </c>
      <c r="T52" s="107"/>
    </row>
    <row r="53" spans="2:21" ht="5.25" customHeight="1" thickBot="1" x14ac:dyDescent="0.4">
      <c r="E53" s="44"/>
      <c r="L53" s="44"/>
      <c r="M53" s="45"/>
      <c r="N53" s="44"/>
      <c r="O53" s="45"/>
      <c r="P53" s="44"/>
      <c r="Q53" s="45"/>
      <c r="R53" s="44"/>
      <c r="S53" s="45"/>
      <c r="T53" s="44"/>
    </row>
    <row r="54" spans="2:21" ht="15" customHeight="1" x14ac:dyDescent="0.35">
      <c r="B54" s="80" t="s">
        <v>42</v>
      </c>
      <c r="D54" s="93">
        <f>G54+I54+K54+M54+O54+Q54+S54</f>
        <v>877744</v>
      </c>
      <c r="E54" s="109"/>
      <c r="G54" s="110">
        <f>G52</f>
        <v>137872</v>
      </c>
      <c r="H54" s="111"/>
      <c r="I54" s="110">
        <f>I52</f>
        <v>123312</v>
      </c>
      <c r="J54" s="111"/>
      <c r="K54" s="110">
        <f>K52</f>
        <v>123312</v>
      </c>
      <c r="L54" s="111"/>
      <c r="M54" s="112">
        <f>M52</f>
        <v>123312</v>
      </c>
      <c r="N54" s="111"/>
      <c r="O54" s="112">
        <f>O52</f>
        <v>123312</v>
      </c>
      <c r="P54" s="111"/>
      <c r="Q54" s="112">
        <f>Q52</f>
        <v>123312</v>
      </c>
      <c r="R54" s="111"/>
      <c r="S54" s="112">
        <f>S52</f>
        <v>123312</v>
      </c>
      <c r="T54" s="111"/>
    </row>
    <row r="55" spans="2:21" ht="15" customHeight="1" x14ac:dyDescent="0.35">
      <c r="B55" s="81" t="s">
        <v>43</v>
      </c>
      <c r="D55" s="93">
        <f>G55+I55+K55+M55+O55+Q55+S55</f>
        <v>61442.079999999987</v>
      </c>
      <c r="E55" s="104"/>
      <c r="G55" s="113">
        <f t="shared" ref="G55:M55" si="0">G54*7%</f>
        <v>9651.0400000000009</v>
      </c>
      <c r="H55" s="114"/>
      <c r="I55" s="113">
        <f t="shared" ref="I55" si="1">I54*7%</f>
        <v>8631.84</v>
      </c>
      <c r="J55" s="114"/>
      <c r="K55" s="113">
        <f t="shared" si="0"/>
        <v>8631.84</v>
      </c>
      <c r="L55" s="114"/>
      <c r="M55" s="115">
        <f t="shared" si="0"/>
        <v>8631.84</v>
      </c>
      <c r="N55" s="114"/>
      <c r="O55" s="115">
        <f t="shared" ref="O55:S55" si="2">O54*7%</f>
        <v>8631.84</v>
      </c>
      <c r="P55" s="114"/>
      <c r="Q55" s="115">
        <f t="shared" si="2"/>
        <v>8631.84</v>
      </c>
      <c r="R55" s="114"/>
      <c r="S55" s="115">
        <f t="shared" si="2"/>
        <v>8631.84</v>
      </c>
      <c r="T55" s="114"/>
    </row>
    <row r="56" spans="2:21" ht="15" thickBot="1" x14ac:dyDescent="0.4">
      <c r="B56" s="82" t="s">
        <v>44</v>
      </c>
      <c r="D56" s="83">
        <f>+D54+D55</f>
        <v>939186.08</v>
      </c>
      <c r="E56" s="116"/>
      <c r="G56" s="117">
        <f>+G54+G55</f>
        <v>147523.04</v>
      </c>
      <c r="H56" s="118"/>
      <c r="I56" s="117">
        <f>+I54+I55</f>
        <v>131943.84</v>
      </c>
      <c r="J56" s="118"/>
      <c r="K56" s="117">
        <f>+K54+K55</f>
        <v>131943.84</v>
      </c>
      <c r="L56" s="118"/>
      <c r="M56" s="119">
        <f>+M54+M55</f>
        <v>131943.84</v>
      </c>
      <c r="N56" s="118"/>
      <c r="O56" s="119">
        <f>+O54+O55</f>
        <v>131943.84</v>
      </c>
      <c r="P56" s="118"/>
      <c r="Q56" s="119">
        <f>+Q54+Q55</f>
        <v>131943.84</v>
      </c>
      <c r="R56" s="118"/>
      <c r="S56" s="119">
        <f>+S54+S55</f>
        <v>131943.84</v>
      </c>
      <c r="T56" s="118"/>
    </row>
    <row r="57" spans="2:21" x14ac:dyDescent="0.35">
      <c r="B57"/>
      <c r="C57"/>
      <c r="D57" s="3"/>
      <c r="E57"/>
      <c r="F57"/>
      <c r="G5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1" ht="19.5" customHeight="1" x14ac:dyDescent="0.35">
      <c r="B58" s="241" t="s">
        <v>45</v>
      </c>
      <c r="C58" s="242"/>
      <c r="D58" s="242"/>
      <c r="E58" s="242"/>
      <c r="F58" s="242"/>
      <c r="G58" s="242"/>
      <c r="H58" s="242"/>
      <c r="I58" s="242"/>
      <c r="J58" s="242"/>
      <c r="K58" s="242"/>
    </row>
    <row r="59" spans="2:21" ht="15" customHeight="1" x14ac:dyDescent="0.35">
      <c r="B59" s="241"/>
      <c r="C59" s="242"/>
      <c r="D59" s="242"/>
      <c r="E59" s="242"/>
      <c r="F59" s="242"/>
      <c r="G59" s="242"/>
      <c r="H59" s="242"/>
      <c r="I59" s="242"/>
      <c r="J59" s="242"/>
      <c r="K59" s="242"/>
    </row>
    <row r="60" spans="2:21" ht="21" customHeight="1" x14ac:dyDescent="0.35">
      <c r="B60" s="241" t="s">
        <v>46</v>
      </c>
      <c r="C60" s="242"/>
      <c r="D60" s="242"/>
      <c r="E60" s="242"/>
      <c r="F60" s="242"/>
      <c r="G60" s="242"/>
      <c r="H60" s="242"/>
      <c r="I60" s="242"/>
      <c r="J60" s="242"/>
      <c r="K60" s="242"/>
    </row>
    <row r="61" spans="2:21" x14ac:dyDescent="0.35">
      <c r="B61" s="241" t="s">
        <v>47</v>
      </c>
      <c r="C61" s="242"/>
      <c r="D61" s="242"/>
      <c r="E61" s="242"/>
      <c r="F61" s="242"/>
      <c r="G61" s="242"/>
      <c r="H61" s="242"/>
      <c r="I61" s="242"/>
      <c r="J61" s="242"/>
      <c r="K61" s="242"/>
    </row>
  </sheetData>
  <mergeCells count="13">
    <mergeCell ref="B61:K61"/>
    <mergeCell ref="B58:K58"/>
    <mergeCell ref="B59:K59"/>
    <mergeCell ref="B60:K60"/>
    <mergeCell ref="K8:L8"/>
    <mergeCell ref="B2:S2"/>
    <mergeCell ref="D6:T6"/>
    <mergeCell ref="O8:P8"/>
    <mergeCell ref="Q8:R8"/>
    <mergeCell ref="S8:T8"/>
    <mergeCell ref="M8:N8"/>
    <mergeCell ref="G8:H8"/>
    <mergeCell ref="I8:J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2:Q118"/>
  <sheetViews>
    <sheetView topLeftCell="D1" zoomScale="90" zoomScaleNormal="90" workbookViewId="0">
      <pane xSplit="2" ySplit="5" topLeftCell="H6" activePane="bottomRight" state="frozen"/>
      <selection pane="topRight" activeCell="F1" sqref="F1"/>
      <selection pane="bottomLeft" activeCell="D7" sqref="D7"/>
      <selection pane="bottomRight" activeCell="H87" sqref="H87"/>
    </sheetView>
  </sheetViews>
  <sheetFormatPr defaultColWidth="8.7265625" defaultRowHeight="12.75" customHeight="1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2" spans="1:17" ht="13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thickBot="1" x14ac:dyDescent="0.35">
      <c r="E3" s="26" t="s">
        <v>49</v>
      </c>
      <c r="F3" s="171"/>
    </row>
    <row r="4" spans="1:17" ht="17.649999999999999" customHeight="1" thickBot="1" x14ac:dyDescent="0.35">
      <c r="E4" s="16"/>
      <c r="F4" s="243" t="s">
        <v>50</v>
      </c>
      <c r="G4" s="244"/>
      <c r="H4" s="245"/>
      <c r="I4" s="17"/>
      <c r="J4" s="18"/>
      <c r="M4" s="246" t="s">
        <v>51</v>
      </c>
      <c r="N4" s="247"/>
    </row>
    <row r="5" spans="1:17" ht="30.75" customHeight="1" x14ac:dyDescent="0.25">
      <c r="A5" s="19" t="s">
        <v>52</v>
      </c>
      <c r="B5" s="20"/>
      <c r="C5" s="20"/>
      <c r="D5" s="21"/>
      <c r="E5" s="22" t="s">
        <v>53</v>
      </c>
      <c r="F5" s="125" t="s">
        <v>54</v>
      </c>
      <c r="G5" s="126" t="s">
        <v>55</v>
      </c>
      <c r="H5" s="127" t="s">
        <v>56</v>
      </c>
      <c r="I5" s="128" t="s">
        <v>53</v>
      </c>
      <c r="J5" s="129" t="s">
        <v>17</v>
      </c>
      <c r="K5" s="23" t="s">
        <v>57</v>
      </c>
      <c r="L5" s="143"/>
      <c r="M5" s="217" t="s">
        <v>58</v>
      </c>
      <c r="N5" s="130" t="s">
        <v>59</v>
      </c>
      <c r="O5" s="23" t="s">
        <v>57</v>
      </c>
      <c r="Q5" s="24" t="s">
        <v>60</v>
      </c>
    </row>
    <row r="6" spans="1:17" ht="29.25" customHeight="1" x14ac:dyDescent="0.3">
      <c r="A6" s="25" t="str">
        <f>CONCATENATE(B6,"_",C6)</f>
        <v>0_A</v>
      </c>
      <c r="B6" s="25">
        <f>$F$2</f>
        <v>0</v>
      </c>
      <c r="C6" s="25" t="s">
        <v>61</v>
      </c>
      <c r="D6" s="26"/>
      <c r="E6" s="144" t="s">
        <v>62</v>
      </c>
      <c r="F6" s="27"/>
      <c r="G6" s="28"/>
      <c r="H6" s="28"/>
      <c r="I6" s="128"/>
      <c r="J6" s="29"/>
      <c r="K6" s="30"/>
      <c r="L6" s="219"/>
      <c r="M6" s="218"/>
      <c r="N6" s="142"/>
      <c r="O6" s="30"/>
    </row>
    <row r="7" spans="1:17" ht="58.5" customHeight="1" x14ac:dyDescent="0.3">
      <c r="A7" s="31" t="e">
        <f t="shared" ref="A7:A73" si="0">CONCATENATE(B7,"_",C7)</f>
        <v>#REF!</v>
      </c>
      <c r="B7" s="31">
        <f>$F$2</f>
        <v>0</v>
      </c>
      <c r="C7" s="31" t="e">
        <f>CONCATENATE(#REF!,#REF!,#REF!,#REF!)</f>
        <v>#REF!</v>
      </c>
      <c r="D7" s="32"/>
      <c r="E7" s="208" t="s">
        <v>63</v>
      </c>
      <c r="F7" s="153"/>
      <c r="G7" s="154"/>
      <c r="H7" s="155"/>
      <c r="I7" s="128">
        <f>I8+I15</f>
        <v>4000</v>
      </c>
      <c r="J7" s="156">
        <f>I7/I90</f>
        <v>3.2493907392363928E-2</v>
      </c>
      <c r="K7" s="33"/>
      <c r="L7" s="220"/>
      <c r="M7" s="124">
        <f>M8</f>
        <v>0</v>
      </c>
      <c r="N7" s="124">
        <f t="shared" ref="N7" si="1">N8</f>
        <v>0</v>
      </c>
      <c r="O7" s="33"/>
      <c r="Q7" s="34">
        <f t="shared" ref="Q7:Q25" si="2">I7-SUM(M7:N7)</f>
        <v>4000</v>
      </c>
    </row>
    <row r="8" spans="1:17" ht="28.9" customHeight="1" x14ac:dyDescent="0.3">
      <c r="A8" s="8" t="e">
        <f t="shared" si="0"/>
        <v>#REF!</v>
      </c>
      <c r="B8" s="8">
        <f>$F$2</f>
        <v>0</v>
      </c>
      <c r="C8" s="8" t="e">
        <f>CONCATENATE(#REF!,#REF!,#REF!,#REF!)</f>
        <v>#REF!</v>
      </c>
      <c r="E8" s="209" t="s">
        <v>20</v>
      </c>
      <c r="F8" s="158"/>
      <c r="G8" s="159"/>
      <c r="H8" s="160"/>
      <c r="I8" s="177">
        <f>SUBTOTAL(9,I9:I14)</f>
        <v>2000</v>
      </c>
      <c r="J8" s="156"/>
      <c r="K8" s="33"/>
      <c r="L8" s="219"/>
      <c r="M8" s="169">
        <f>SUM(M9:M14)</f>
        <v>0</v>
      </c>
      <c r="N8" s="169">
        <f t="shared" ref="N8" si="3">SUM(N9:N14)</f>
        <v>0</v>
      </c>
      <c r="O8" s="30"/>
      <c r="Q8" s="34">
        <f t="shared" si="2"/>
        <v>2000</v>
      </c>
    </row>
    <row r="9" spans="1:17" ht="15" customHeight="1" x14ac:dyDescent="0.3">
      <c r="A9" s="35" t="e">
        <f t="shared" si="0"/>
        <v>#REF!</v>
      </c>
      <c r="B9" s="35">
        <f>$F$2</f>
        <v>0</v>
      </c>
      <c r="C9" s="36" t="e">
        <f>CONCATENATE(#REF!,#REF!,#REF!,#REF!)</f>
        <v>#REF!</v>
      </c>
      <c r="D9" s="37"/>
      <c r="E9" s="145" t="s">
        <v>64</v>
      </c>
      <c r="F9" s="148" t="s">
        <v>54</v>
      </c>
      <c r="G9" s="149">
        <v>1</v>
      </c>
      <c r="H9" s="149">
        <v>2000</v>
      </c>
      <c r="I9" s="128">
        <f>+G9*H9</f>
        <v>2000</v>
      </c>
      <c r="J9" s="156"/>
      <c r="K9" s="33"/>
      <c r="L9" s="219"/>
      <c r="M9" s="123"/>
      <c r="N9" s="121"/>
      <c r="O9" s="30"/>
      <c r="Q9" s="34">
        <f t="shared" si="2"/>
        <v>2000</v>
      </c>
    </row>
    <row r="10" spans="1:17" ht="15" customHeight="1" x14ac:dyDescent="0.3">
      <c r="A10" s="38"/>
      <c r="B10" s="38"/>
      <c r="C10" s="38"/>
      <c r="D10" s="37"/>
      <c r="E10" s="145" t="s">
        <v>65</v>
      </c>
      <c r="F10" s="148"/>
      <c r="G10" s="149"/>
      <c r="H10" s="149"/>
      <c r="I10" s="128">
        <f t="shared" ref="I10:I14" si="4">+G10*H10</f>
        <v>0</v>
      </c>
      <c r="J10" s="156"/>
      <c r="K10" s="33"/>
      <c r="L10" s="219"/>
      <c r="M10" s="123"/>
      <c r="N10" s="121"/>
      <c r="O10" s="30"/>
      <c r="Q10" s="34">
        <f t="shared" si="2"/>
        <v>0</v>
      </c>
    </row>
    <row r="11" spans="1:17" ht="15" customHeight="1" x14ac:dyDescent="0.3">
      <c r="A11" s="38"/>
      <c r="B11" s="38"/>
      <c r="C11" s="38"/>
      <c r="D11" s="37"/>
      <c r="E11" s="145" t="s">
        <v>66</v>
      </c>
      <c r="F11" s="148"/>
      <c r="G11" s="149"/>
      <c r="H11" s="149"/>
      <c r="I11" s="128">
        <f t="shared" si="4"/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67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68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/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29.5" customHeight="1" x14ac:dyDescent="0.3">
      <c r="A15" s="8" t="e">
        <f t="shared" ref="A15:A16" si="5">CONCATENATE(B15,"_",C15)</f>
        <v>#REF!</v>
      </c>
      <c r="B15" s="8">
        <f>$F$2</f>
        <v>0</v>
      </c>
      <c r="C15" s="8" t="e">
        <f>CONCATENATE(#REF!,#REF!,#REF!,#REF!)</f>
        <v>#REF!</v>
      </c>
      <c r="E15" s="209" t="s">
        <v>21</v>
      </c>
      <c r="F15" s="158"/>
      <c r="G15" s="159"/>
      <c r="H15" s="160"/>
      <c r="I15" s="177">
        <f>SUBTOTAL(9,I16:I21)</f>
        <v>2000</v>
      </c>
      <c r="J15" s="156"/>
      <c r="K15" s="33"/>
      <c r="L15" s="219"/>
      <c r="M15" s="169">
        <f>SUM(M16:M21)</f>
        <v>0</v>
      </c>
      <c r="N15" s="169">
        <f t="shared" ref="N15" si="6">SUM(N16:N21)</f>
        <v>0</v>
      </c>
      <c r="O15" s="30"/>
      <c r="Q15" s="34">
        <f t="shared" si="2"/>
        <v>2000</v>
      </c>
    </row>
    <row r="16" spans="1:17" ht="15" customHeight="1" x14ac:dyDescent="0.3">
      <c r="A16" s="35" t="e">
        <f t="shared" si="5"/>
        <v>#REF!</v>
      </c>
      <c r="B16" s="35">
        <f>$F$2</f>
        <v>0</v>
      </c>
      <c r="C16" s="36" t="e">
        <f>CONCATENATE(#REF!,#REF!,#REF!,#REF!)</f>
        <v>#REF!</v>
      </c>
      <c r="D16" s="37"/>
      <c r="E16" s="145" t="s">
        <v>64</v>
      </c>
      <c r="F16" s="148" t="s">
        <v>54</v>
      </c>
      <c r="G16" s="149">
        <v>1</v>
      </c>
      <c r="H16" s="149">
        <v>2000</v>
      </c>
      <c r="I16" s="128">
        <f>+G16*H16</f>
        <v>2000</v>
      </c>
      <c r="J16" s="156"/>
      <c r="K16" s="33"/>
      <c r="L16" s="219"/>
      <c r="M16" s="123"/>
      <c r="N16" s="121"/>
      <c r="O16" s="30"/>
      <c r="Q16" s="34">
        <f t="shared" si="2"/>
        <v>2000</v>
      </c>
    </row>
    <row r="17" spans="1:17" ht="15" customHeight="1" x14ac:dyDescent="0.3">
      <c r="A17" s="38"/>
      <c r="B17" s="38"/>
      <c r="C17" s="38"/>
      <c r="D17" s="37"/>
      <c r="E17" s="145" t="s">
        <v>65</v>
      </c>
      <c r="F17" s="148"/>
      <c r="G17" s="149"/>
      <c r="H17" s="149"/>
      <c r="I17" s="128">
        <f t="shared" ref="I17:I21" si="7">+G17*H17</f>
        <v>0</v>
      </c>
      <c r="J17" s="156"/>
      <c r="K17" s="33"/>
      <c r="L17" s="219"/>
      <c r="M17" s="123"/>
      <c r="N17" s="121"/>
      <c r="O17" s="30"/>
      <c r="Q17" s="34">
        <f t="shared" si="2"/>
        <v>0</v>
      </c>
    </row>
    <row r="18" spans="1:17" ht="15" customHeight="1" x14ac:dyDescent="0.3">
      <c r="A18" s="38"/>
      <c r="B18" s="38"/>
      <c r="C18" s="38"/>
      <c r="D18" s="37"/>
      <c r="E18" s="145" t="s">
        <v>66</v>
      </c>
      <c r="F18" s="148"/>
      <c r="G18" s="149"/>
      <c r="H18" s="149"/>
      <c r="I18" s="128">
        <f t="shared" si="7"/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67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68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/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54.75" customHeight="1" x14ac:dyDescent="0.3">
      <c r="A22" s="31" t="e">
        <f t="shared" si="0"/>
        <v>#REF!</v>
      </c>
      <c r="B22" s="31">
        <f t="shared" ref="B22:B28" si="8">$F$2</f>
        <v>0</v>
      </c>
      <c r="C22" s="31" t="e">
        <f>CONCATENATE(#REF!,#REF!,#REF!,#REF!)</f>
        <v>#REF!</v>
      </c>
      <c r="D22" s="32"/>
      <c r="E22" s="208" t="s">
        <v>23</v>
      </c>
      <c r="F22" s="161"/>
      <c r="G22" s="162"/>
      <c r="H22" s="162"/>
      <c r="I22" s="128">
        <f>I23+I30</f>
        <v>4000</v>
      </c>
      <c r="J22" s="156">
        <f>I22/I90</f>
        <v>3.2493907392363928E-2</v>
      </c>
      <c r="K22" s="33"/>
      <c r="L22" s="219"/>
      <c r="M22" s="124">
        <f>M23+M30</f>
        <v>0</v>
      </c>
      <c r="N22" s="124">
        <f>N23+N30</f>
        <v>0</v>
      </c>
      <c r="O22" s="30"/>
      <c r="Q22" s="34">
        <f t="shared" si="2"/>
        <v>4000</v>
      </c>
    </row>
    <row r="23" spans="1:17" ht="32.5" customHeight="1" x14ac:dyDescent="0.3">
      <c r="A23" s="8" t="e">
        <f t="shared" si="0"/>
        <v>#REF!</v>
      </c>
      <c r="B23" s="8">
        <f t="shared" si="8"/>
        <v>0</v>
      </c>
      <c r="C23" s="8" t="e">
        <f>CONCATENATE(#REF!,#REF!,#REF!,#REF!)</f>
        <v>#REF!</v>
      </c>
      <c r="E23" s="209" t="s">
        <v>24</v>
      </c>
      <c r="F23" s="158"/>
      <c r="G23" s="159"/>
      <c r="H23" s="160"/>
      <c r="I23" s="178">
        <f>SUBTOTAL(9,I24:I29)</f>
        <v>2000</v>
      </c>
      <c r="J23" s="156"/>
      <c r="K23" s="33"/>
      <c r="L23" s="219"/>
      <c r="M23" s="169">
        <f>SUM(M24:M29)</f>
        <v>0</v>
      </c>
      <c r="N23" s="169">
        <f t="shared" ref="N23" si="9">SUM(N24:N29)</f>
        <v>0</v>
      </c>
      <c r="O23" s="30"/>
      <c r="Q23" s="34">
        <f t="shared" si="2"/>
        <v>2000</v>
      </c>
    </row>
    <row r="24" spans="1:17" ht="15" customHeight="1" x14ac:dyDescent="0.3">
      <c r="A24" s="35" t="e">
        <f t="shared" si="0"/>
        <v>#REF!</v>
      </c>
      <c r="B24" s="35">
        <f t="shared" si="8"/>
        <v>0</v>
      </c>
      <c r="C24" s="36" t="e">
        <f>CONCATENATE(#REF!,#REF!,#REF!,#REF!)</f>
        <v>#REF!</v>
      </c>
      <c r="D24" s="37"/>
      <c r="E24" s="145" t="s">
        <v>64</v>
      </c>
      <c r="F24" s="150" t="s">
        <v>54</v>
      </c>
      <c r="G24" s="149">
        <v>1</v>
      </c>
      <c r="H24" s="149">
        <v>2000</v>
      </c>
      <c r="I24" s="128">
        <f>G24*H24</f>
        <v>2000</v>
      </c>
      <c r="J24" s="156"/>
      <c r="K24" s="33"/>
      <c r="L24" s="219"/>
      <c r="M24" s="123"/>
      <c r="N24" s="121"/>
      <c r="O24" s="30"/>
      <c r="Q24" s="34">
        <f t="shared" si="2"/>
        <v>2000</v>
      </c>
    </row>
    <row r="25" spans="1:17" ht="15" customHeight="1" x14ac:dyDescent="0.3">
      <c r="A25" s="35"/>
      <c r="B25" s="35"/>
      <c r="C25" s="36"/>
      <c r="D25" s="37"/>
      <c r="E25" s="145" t="s">
        <v>65</v>
      </c>
      <c r="F25" s="150"/>
      <c r="G25" s="149"/>
      <c r="H25" s="149"/>
      <c r="I25" s="128">
        <f t="shared" ref="I25:I29" si="10">G25*H25</f>
        <v>0</v>
      </c>
      <c r="J25" s="156"/>
      <c r="K25" s="33"/>
      <c r="L25" s="219"/>
      <c r="M25" s="123"/>
      <c r="N25" s="121"/>
      <c r="O25" s="30"/>
      <c r="Q25" s="34">
        <f t="shared" si="2"/>
        <v>0</v>
      </c>
    </row>
    <row r="26" spans="1:17" ht="15" customHeight="1" x14ac:dyDescent="0.3">
      <c r="A26" s="35"/>
      <c r="B26" s="35"/>
      <c r="C26" s="36"/>
      <c r="D26" s="37"/>
      <c r="E26" s="145" t="s">
        <v>66</v>
      </c>
      <c r="F26" s="150"/>
      <c r="G26" s="149"/>
      <c r="H26" s="149"/>
      <c r="I26" s="128">
        <f t="shared" si="10"/>
        <v>0</v>
      </c>
      <c r="J26" s="156"/>
      <c r="K26" s="33"/>
      <c r="L26" s="219"/>
      <c r="M26" s="123"/>
      <c r="N26" s="121"/>
      <c r="O26" s="30"/>
      <c r="Q26" s="34">
        <f t="shared" ref="Q26:Q29" si="11">I26-SUM(M26:N26)</f>
        <v>0</v>
      </c>
    </row>
    <row r="27" spans="1:17" ht="15" customHeight="1" x14ac:dyDescent="0.3">
      <c r="A27" s="35"/>
      <c r="B27" s="35"/>
      <c r="C27" s="36"/>
      <c r="D27" s="37"/>
      <c r="E27" s="145" t="s">
        <v>67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si="11"/>
        <v>0</v>
      </c>
    </row>
    <row r="28" spans="1:17" ht="15" customHeight="1" x14ac:dyDescent="0.3">
      <c r="A28" s="35" t="e">
        <f t="shared" si="0"/>
        <v>#REF!</v>
      </c>
      <c r="B28" s="35">
        <f t="shared" si="8"/>
        <v>0</v>
      </c>
      <c r="C28" s="36" t="e">
        <f>CONCATENATE(#REF!,#REF!,#REF!,#REF!)</f>
        <v>#REF!</v>
      </c>
      <c r="D28" s="37"/>
      <c r="E28" s="145" t="s">
        <v>68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/>
      <c r="B29" s="35"/>
      <c r="C29" s="36"/>
      <c r="D29" s="37"/>
      <c r="E29" s="145"/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36.65" customHeight="1" x14ac:dyDescent="0.3">
      <c r="A30" s="8" t="e">
        <f t="shared" si="0"/>
        <v>#REF!</v>
      </c>
      <c r="B30" s="8">
        <f t="shared" ref="B30" si="12">$F$2</f>
        <v>0</v>
      </c>
      <c r="C30" s="8" t="e">
        <f>CONCATENATE(#REF!,#REF!,#REF!,#REF!)</f>
        <v>#REF!</v>
      </c>
      <c r="E30" s="209" t="s">
        <v>25</v>
      </c>
      <c r="F30" s="158"/>
      <c r="G30" s="159"/>
      <c r="H30" s="160"/>
      <c r="I30" s="178">
        <f>SUBTOTAL(9,I31:I35)</f>
        <v>2000</v>
      </c>
      <c r="J30" s="156"/>
      <c r="K30" s="33"/>
      <c r="L30" s="219"/>
      <c r="M30" s="169">
        <f>SUM(M31:M36)</f>
        <v>0</v>
      </c>
      <c r="N30" s="169">
        <f>SUM(N31:N36)</f>
        <v>0</v>
      </c>
      <c r="O30" s="30"/>
      <c r="Q30" s="34">
        <f>I30-SUM(M30:N30)</f>
        <v>2000</v>
      </c>
    </row>
    <row r="31" spans="1:17" ht="15" customHeight="1" x14ac:dyDescent="0.3">
      <c r="A31" s="35" t="e">
        <f t="shared" si="0"/>
        <v>#REF!</v>
      </c>
      <c r="B31" s="35">
        <f>$F$2</f>
        <v>0</v>
      </c>
      <c r="C31" s="36" t="e">
        <f>CONCATENATE(#REF!,#REF!,#REF!,#REF!)</f>
        <v>#REF!</v>
      </c>
      <c r="D31" s="37"/>
      <c r="E31" s="145" t="s">
        <v>64</v>
      </c>
      <c r="F31" s="150" t="s">
        <v>54</v>
      </c>
      <c r="G31" s="149">
        <v>1</v>
      </c>
      <c r="H31" s="149">
        <v>2000</v>
      </c>
      <c r="I31" s="128">
        <f>G31*H31</f>
        <v>2000</v>
      </c>
      <c r="J31" s="156"/>
      <c r="K31" s="33"/>
      <c r="L31" s="219"/>
      <c r="M31" s="123"/>
      <c r="N31" s="121"/>
      <c r="O31" s="30"/>
      <c r="Q31" s="34">
        <f>I31-SUM(M31:N31)</f>
        <v>2000</v>
      </c>
    </row>
    <row r="32" spans="1:17" ht="15" customHeight="1" x14ac:dyDescent="0.3">
      <c r="A32" s="35" t="e">
        <f t="shared" ref="A32" si="13">CONCATENATE(B32,"_",C32)</f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65</v>
      </c>
      <c r="F32" s="150"/>
      <c r="G32" s="149"/>
      <c r="H32" s="149"/>
      <c r="I32" s="128">
        <f t="shared" ref="I32:I36" si="14">G32*H32</f>
        <v>0</v>
      </c>
      <c r="J32" s="156"/>
      <c r="K32" s="33"/>
      <c r="L32" s="219"/>
      <c r="M32" s="123"/>
      <c r="N32" s="121"/>
      <c r="O32" s="30"/>
      <c r="Q32" s="34">
        <f>I32-SUM(M32:N32)</f>
        <v>0</v>
      </c>
    </row>
    <row r="33" spans="1:17" ht="13.15" customHeight="1" x14ac:dyDescent="0.3">
      <c r="A33" s="38"/>
      <c r="B33" s="38"/>
      <c r="C33" s="38"/>
      <c r="D33" s="37"/>
      <c r="E33" s="145" t="s">
        <v>66</v>
      </c>
      <c r="F33" s="150"/>
      <c r="G33" s="149"/>
      <c r="H33" s="149"/>
      <c r="I33" s="128">
        <f t="shared" si="14"/>
        <v>0</v>
      </c>
      <c r="J33" s="156"/>
      <c r="K33" s="33"/>
      <c r="L33" s="219"/>
      <c r="M33" s="123"/>
      <c r="N33" s="121"/>
      <c r="O33" s="39"/>
      <c r="Q33" s="34">
        <f t="shared" ref="Q33:Q36" si="15"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67</v>
      </c>
      <c r="F34" s="150"/>
      <c r="G34" s="149"/>
      <c r="H34" s="149"/>
      <c r="I34" s="128">
        <f t="shared" si="14"/>
        <v>0</v>
      </c>
      <c r="J34" s="156"/>
      <c r="K34" s="33"/>
      <c r="L34" s="219"/>
      <c r="M34" s="123"/>
      <c r="N34" s="121"/>
      <c r="O34" s="39"/>
      <c r="Q34" s="34">
        <f t="shared" si="15"/>
        <v>0</v>
      </c>
    </row>
    <row r="35" spans="1:17" ht="13.15" customHeight="1" x14ac:dyDescent="0.3">
      <c r="A35" s="38"/>
      <c r="B35" s="38"/>
      <c r="C35" s="38"/>
      <c r="D35" s="37"/>
      <c r="E35" s="145" t="s">
        <v>68</v>
      </c>
      <c r="F35" s="150"/>
      <c r="G35" s="149"/>
      <c r="H35" s="149"/>
      <c r="I35" s="128">
        <f t="shared" si="14"/>
        <v>0</v>
      </c>
      <c r="J35" s="156"/>
      <c r="K35" s="33"/>
      <c r="L35" s="219"/>
      <c r="M35" s="123"/>
      <c r="N35" s="121"/>
      <c r="O35" s="39"/>
      <c r="Q35" s="34">
        <f t="shared" si="15"/>
        <v>0</v>
      </c>
    </row>
    <row r="36" spans="1:17" ht="13.15" customHeight="1" x14ac:dyDescent="0.3">
      <c r="A36" s="40"/>
      <c r="B36" s="40"/>
      <c r="C36" s="40"/>
      <c r="D36" s="37"/>
      <c r="E36" s="146"/>
      <c r="F36" s="173"/>
      <c r="G36" s="174"/>
      <c r="H36" s="175"/>
      <c r="I36" s="128">
        <f t="shared" si="14"/>
        <v>0</v>
      </c>
      <c r="J36" s="156"/>
      <c r="K36" s="33"/>
      <c r="L36" s="219"/>
      <c r="M36" s="123"/>
      <c r="N36" s="123"/>
      <c r="O36" s="39"/>
      <c r="Q36" s="34">
        <f t="shared" si="15"/>
        <v>0</v>
      </c>
    </row>
    <row r="37" spans="1:17" ht="37.5" customHeight="1" x14ac:dyDescent="0.3">
      <c r="A37" s="31" t="e">
        <f t="shared" ref="A37:A39" si="16">CONCATENATE(B37,"_",C37)</f>
        <v>#REF!</v>
      </c>
      <c r="B37" s="31">
        <f t="shared" ref="B37:B39" si="17">$F$2</f>
        <v>0</v>
      </c>
      <c r="C37" s="31" t="e">
        <f>CONCATENATE(#REF!,#REF!,#REF!,#REF!)</f>
        <v>#REF!</v>
      </c>
      <c r="D37" s="32"/>
      <c r="E37" s="208" t="s">
        <v>69</v>
      </c>
      <c r="F37" s="161"/>
      <c r="G37" s="162"/>
      <c r="H37" s="162"/>
      <c r="I37" s="128">
        <f>+I38+I45</f>
        <v>4000</v>
      </c>
      <c r="J37" s="156">
        <f>I37/I90</f>
        <v>3.2493907392363928E-2</v>
      </c>
      <c r="K37" s="33"/>
      <c r="L37" s="219"/>
      <c r="M37" s="124">
        <f>M38+M45</f>
        <v>0</v>
      </c>
      <c r="N37" s="124">
        <f t="shared" ref="N37" si="18">N38+N45</f>
        <v>0</v>
      </c>
      <c r="O37" s="30"/>
      <c r="Q37" s="34">
        <f>I37-SUM(M37:N37)</f>
        <v>4000</v>
      </c>
    </row>
    <row r="38" spans="1:17" ht="32.5" customHeight="1" x14ac:dyDescent="0.3">
      <c r="A38" s="8" t="e">
        <f t="shared" si="16"/>
        <v>#REF!</v>
      </c>
      <c r="B38" s="8">
        <f t="shared" si="17"/>
        <v>0</v>
      </c>
      <c r="C38" s="8" t="e">
        <f>CONCATENATE(#REF!,#REF!,#REF!,#REF!)</f>
        <v>#REF!</v>
      </c>
      <c r="E38" s="209" t="s">
        <v>27</v>
      </c>
      <c r="F38" s="158"/>
      <c r="G38" s="159"/>
      <c r="H38" s="160"/>
      <c r="I38" s="178">
        <f>SUBTOTAL(9,I39:I44)</f>
        <v>2000</v>
      </c>
      <c r="J38" s="156"/>
      <c r="K38" s="33"/>
      <c r="L38" s="219"/>
      <c r="M38" s="169">
        <f>SUM(M39:M44)</f>
        <v>0</v>
      </c>
      <c r="N38" s="169">
        <f t="shared" ref="N38" si="19">SUM(N39:N44)</f>
        <v>0</v>
      </c>
      <c r="O38" s="30"/>
      <c r="Q38" s="34">
        <f>I38-SUM(M38:N38)</f>
        <v>2000</v>
      </c>
    </row>
    <row r="39" spans="1:17" ht="15" customHeight="1" x14ac:dyDescent="0.3">
      <c r="A39" s="35" t="e">
        <f t="shared" si="16"/>
        <v>#REF!</v>
      </c>
      <c r="B39" s="35">
        <f t="shared" si="17"/>
        <v>0</v>
      </c>
      <c r="C39" s="36" t="e">
        <f>CONCATENATE(#REF!,#REF!,#REF!,#REF!)</f>
        <v>#REF!</v>
      </c>
      <c r="D39" s="37"/>
      <c r="E39" s="145" t="s">
        <v>64</v>
      </c>
      <c r="F39" s="150" t="s">
        <v>54</v>
      </c>
      <c r="G39" s="149">
        <v>1</v>
      </c>
      <c r="H39" s="149">
        <v>2000</v>
      </c>
      <c r="I39" s="128">
        <f>G39*H39</f>
        <v>2000</v>
      </c>
      <c r="J39" s="156"/>
      <c r="K39" s="33"/>
      <c r="L39" s="219"/>
      <c r="M39" s="123"/>
      <c r="N39" s="121"/>
      <c r="O39" s="30"/>
      <c r="Q39" s="34">
        <f>I39-SUM(M39:N39)</f>
        <v>2000</v>
      </c>
    </row>
    <row r="40" spans="1:17" ht="15" customHeight="1" x14ac:dyDescent="0.3">
      <c r="A40" s="35"/>
      <c r="B40" s="35"/>
      <c r="C40" s="36"/>
      <c r="D40" s="37"/>
      <c r="E40" s="145" t="s">
        <v>65</v>
      </c>
      <c r="F40" s="150"/>
      <c r="G40" s="149"/>
      <c r="H40" s="149"/>
      <c r="I40" s="128">
        <f t="shared" ref="I40:I44" si="20">G40*H40</f>
        <v>0</v>
      </c>
      <c r="J40" s="156"/>
      <c r="K40" s="33"/>
      <c r="L40" s="219"/>
      <c r="M40" s="123"/>
      <c r="N40" s="121"/>
      <c r="O40" s="30"/>
      <c r="Q40" s="34">
        <f t="shared" ref="Q40:Q44" si="21">I40-SUM(M40:N40)</f>
        <v>0</v>
      </c>
    </row>
    <row r="41" spans="1:17" ht="15" customHeight="1" x14ac:dyDescent="0.3">
      <c r="A41" s="35"/>
      <c r="B41" s="35"/>
      <c r="C41" s="36"/>
      <c r="D41" s="37"/>
      <c r="E41" s="145" t="s">
        <v>66</v>
      </c>
      <c r="F41" s="150"/>
      <c r="G41" s="149"/>
      <c r="H41" s="149"/>
      <c r="I41" s="128">
        <f t="shared" si="20"/>
        <v>0</v>
      </c>
      <c r="J41" s="156"/>
      <c r="K41" s="33"/>
      <c r="L41" s="219"/>
      <c r="M41" s="123"/>
      <c r="N41" s="121"/>
      <c r="O41" s="30"/>
      <c r="Q41" s="34">
        <f t="shared" si="21"/>
        <v>0</v>
      </c>
    </row>
    <row r="42" spans="1:17" ht="15" customHeight="1" x14ac:dyDescent="0.3">
      <c r="A42" s="35"/>
      <c r="B42" s="35"/>
      <c r="C42" s="36"/>
      <c r="D42" s="37"/>
      <c r="E42" s="145" t="s">
        <v>67</v>
      </c>
      <c r="F42" s="150"/>
      <c r="G42" s="149"/>
      <c r="H42" s="149"/>
      <c r="I42" s="128">
        <f t="shared" si="20"/>
        <v>0</v>
      </c>
      <c r="J42" s="156"/>
      <c r="K42" s="33"/>
      <c r="L42" s="219"/>
      <c r="M42" s="123"/>
      <c r="N42" s="121"/>
      <c r="O42" s="30"/>
      <c r="Q42" s="34">
        <f t="shared" si="21"/>
        <v>0</v>
      </c>
    </row>
    <row r="43" spans="1:17" ht="15" customHeight="1" x14ac:dyDescent="0.3">
      <c r="A43" s="35"/>
      <c r="B43" s="35"/>
      <c r="C43" s="36"/>
      <c r="D43" s="37"/>
      <c r="E43" s="145" t="s">
        <v>68</v>
      </c>
      <c r="F43" s="150"/>
      <c r="G43" s="149"/>
      <c r="H43" s="149"/>
      <c r="I43" s="128">
        <f t="shared" si="20"/>
        <v>0</v>
      </c>
      <c r="J43" s="156"/>
      <c r="K43" s="33"/>
      <c r="L43" s="219"/>
      <c r="M43" s="123"/>
      <c r="N43" s="121"/>
      <c r="O43" s="30"/>
      <c r="Q43" s="34">
        <f t="shared" si="21"/>
        <v>0</v>
      </c>
    </row>
    <row r="44" spans="1:17" ht="15" customHeight="1" x14ac:dyDescent="0.3">
      <c r="A44" s="35"/>
      <c r="B44" s="35"/>
      <c r="C44" s="36"/>
      <c r="D44" s="37"/>
      <c r="E44" s="145"/>
      <c r="F44" s="150"/>
      <c r="G44" s="149"/>
      <c r="H44" s="149"/>
      <c r="I44" s="128">
        <f t="shared" si="20"/>
        <v>0</v>
      </c>
      <c r="J44" s="156"/>
      <c r="K44" s="33"/>
      <c r="L44" s="219"/>
      <c r="M44" s="123"/>
      <c r="N44" s="121"/>
      <c r="O44" s="30"/>
      <c r="Q44" s="34">
        <f t="shared" si="21"/>
        <v>0</v>
      </c>
    </row>
    <row r="45" spans="1:17" ht="34.9" customHeight="1" x14ac:dyDescent="0.3">
      <c r="A45" s="35"/>
      <c r="B45" s="35"/>
      <c r="C45" s="36"/>
      <c r="D45" s="37"/>
      <c r="E45" s="209" t="s">
        <v>28</v>
      </c>
      <c r="F45" s="158"/>
      <c r="G45" s="159"/>
      <c r="H45" s="160"/>
      <c r="I45" s="178">
        <f>SUBTOTAL(9,I46:I51)</f>
        <v>2000</v>
      </c>
      <c r="J45" s="156"/>
      <c r="K45" s="33"/>
      <c r="L45" s="219"/>
      <c r="M45" s="169">
        <f>SUM(M46:M51)</f>
        <v>0</v>
      </c>
      <c r="N45" s="169">
        <f t="shared" ref="N45" si="22">SUM(N46:N51)</f>
        <v>0</v>
      </c>
      <c r="O45" s="30"/>
      <c r="Q45" s="34">
        <f>I45-SUM(M45:N45)</f>
        <v>2000</v>
      </c>
    </row>
    <row r="46" spans="1:17" ht="15" customHeight="1" x14ac:dyDescent="0.3">
      <c r="A46" s="35"/>
      <c r="B46" s="35"/>
      <c r="C46" s="36"/>
      <c r="D46" s="37"/>
      <c r="E46" s="145" t="s">
        <v>64</v>
      </c>
      <c r="F46" s="150" t="s">
        <v>54</v>
      </c>
      <c r="G46" s="149">
        <v>1</v>
      </c>
      <c r="H46" s="149">
        <v>2000</v>
      </c>
      <c r="I46" s="128">
        <f>G46*H46</f>
        <v>2000</v>
      </c>
      <c r="J46" s="156"/>
      <c r="K46" s="33"/>
      <c r="L46" s="219"/>
      <c r="M46" s="123"/>
      <c r="N46" s="121"/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65</v>
      </c>
      <c r="F47" s="150"/>
      <c r="G47" s="149"/>
      <c r="H47" s="149"/>
      <c r="I47" s="128">
        <f t="shared" ref="I47:I51" si="23">G47*H47</f>
        <v>0</v>
      </c>
      <c r="J47" s="156"/>
      <c r="K47" s="33"/>
      <c r="L47" s="219"/>
      <c r="M47" s="123"/>
      <c r="N47" s="121"/>
      <c r="O47" s="30"/>
      <c r="Q47" s="34">
        <f t="shared" ref="Q47:Q52" si="24">I47-SUM(M47:N47)</f>
        <v>0</v>
      </c>
    </row>
    <row r="48" spans="1:17" ht="15" customHeight="1" x14ac:dyDescent="0.3">
      <c r="A48" s="35"/>
      <c r="B48" s="35"/>
      <c r="C48" s="36"/>
      <c r="D48" s="37"/>
      <c r="E48" s="145" t="s">
        <v>66</v>
      </c>
      <c r="F48" s="150"/>
      <c r="G48" s="149"/>
      <c r="H48" s="149"/>
      <c r="I48" s="128">
        <f t="shared" si="23"/>
        <v>0</v>
      </c>
      <c r="J48" s="156"/>
      <c r="K48" s="33"/>
      <c r="L48" s="219"/>
      <c r="M48" s="123"/>
      <c r="N48" s="121"/>
      <c r="O48" s="30"/>
      <c r="Q48" s="34">
        <f t="shared" si="24"/>
        <v>0</v>
      </c>
    </row>
    <row r="49" spans="1:17" ht="15" customHeight="1" x14ac:dyDescent="0.3">
      <c r="A49" s="35"/>
      <c r="B49" s="35"/>
      <c r="C49" s="36"/>
      <c r="D49" s="37"/>
      <c r="E49" s="145" t="s">
        <v>67</v>
      </c>
      <c r="F49" s="150"/>
      <c r="G49" s="149"/>
      <c r="H49" s="149"/>
      <c r="I49" s="128">
        <f t="shared" si="23"/>
        <v>0</v>
      </c>
      <c r="J49" s="156"/>
      <c r="K49" s="33"/>
      <c r="L49" s="219"/>
      <c r="M49" s="123"/>
      <c r="N49" s="121"/>
      <c r="O49" s="30"/>
      <c r="Q49" s="34">
        <f t="shared" si="24"/>
        <v>0</v>
      </c>
    </row>
    <row r="50" spans="1:17" ht="15" customHeight="1" x14ac:dyDescent="0.3">
      <c r="A50" s="35"/>
      <c r="B50" s="35"/>
      <c r="C50" s="36"/>
      <c r="D50" s="37"/>
      <c r="E50" s="145" t="s">
        <v>68</v>
      </c>
      <c r="F50" s="150"/>
      <c r="G50" s="149"/>
      <c r="H50" s="149"/>
      <c r="I50" s="128">
        <f t="shared" si="23"/>
        <v>0</v>
      </c>
      <c r="J50" s="156"/>
      <c r="K50" s="33"/>
      <c r="L50" s="219"/>
      <c r="M50" s="123"/>
      <c r="N50" s="121"/>
      <c r="O50" s="30"/>
      <c r="Q50" s="34">
        <f t="shared" si="24"/>
        <v>0</v>
      </c>
    </row>
    <row r="51" spans="1:17" ht="15" customHeight="1" x14ac:dyDescent="0.3">
      <c r="A51" s="35"/>
      <c r="B51" s="35"/>
      <c r="C51" s="36"/>
      <c r="D51" s="37"/>
      <c r="E51" s="43"/>
      <c r="F51" s="150"/>
      <c r="G51" s="149"/>
      <c r="H51" s="149"/>
      <c r="I51" s="128">
        <f t="shared" si="23"/>
        <v>0</v>
      </c>
      <c r="J51" s="156"/>
      <c r="K51" s="33"/>
      <c r="L51" s="219"/>
      <c r="M51" s="123"/>
      <c r="N51" s="121"/>
      <c r="O51" s="30"/>
      <c r="Q51" s="34">
        <f t="shared" si="24"/>
        <v>0</v>
      </c>
    </row>
    <row r="52" spans="1:17" ht="34.15" customHeight="1" x14ac:dyDescent="0.3">
      <c r="A52" s="38"/>
      <c r="B52" s="38"/>
      <c r="C52" s="38"/>
      <c r="D52" s="37"/>
      <c r="E52" s="233" t="s">
        <v>29</v>
      </c>
      <c r="F52" s="210"/>
      <c r="G52" s="211"/>
      <c r="H52" s="212"/>
      <c r="I52" s="128">
        <f>SUM(I54:I57)</f>
        <v>7000</v>
      </c>
      <c r="J52" s="156">
        <f>I52/I90</f>
        <v>5.686433793663688E-2</v>
      </c>
      <c r="K52" s="33"/>
      <c r="L52" s="219"/>
      <c r="M52" s="123"/>
      <c r="N52" s="123"/>
      <c r="O52" s="30"/>
      <c r="Q52" s="34">
        <f t="shared" si="24"/>
        <v>7000</v>
      </c>
    </row>
    <row r="53" spans="1:17" ht="15" customHeight="1" x14ac:dyDescent="0.3">
      <c r="A53" s="38"/>
      <c r="B53" s="38"/>
      <c r="C53" s="38"/>
      <c r="D53" s="37"/>
      <c r="E53" s="163"/>
      <c r="F53" s="213"/>
      <c r="G53" s="214"/>
      <c r="H53" s="215"/>
      <c r="I53" s="178"/>
      <c r="J53" s="156"/>
      <c r="K53" s="33"/>
      <c r="L53" s="219"/>
      <c r="M53" s="123"/>
      <c r="N53" s="123"/>
      <c r="O53" s="30"/>
      <c r="Q53" s="34"/>
    </row>
    <row r="54" spans="1:17" ht="15" customHeight="1" x14ac:dyDescent="0.3">
      <c r="A54" s="38"/>
      <c r="B54" s="38"/>
      <c r="C54" s="38"/>
      <c r="D54" s="37"/>
      <c r="E54" s="234" t="s">
        <v>30</v>
      </c>
      <c r="F54" s="173" t="s">
        <v>70</v>
      </c>
      <c r="G54" s="174">
        <v>1</v>
      </c>
      <c r="H54" s="175">
        <v>5000</v>
      </c>
      <c r="I54" s="128">
        <f>+G54*H54</f>
        <v>5000</v>
      </c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31</v>
      </c>
      <c r="F55" s="173" t="s">
        <v>70</v>
      </c>
      <c r="G55" s="174">
        <v>1</v>
      </c>
      <c r="H55" s="175">
        <v>2000</v>
      </c>
      <c r="I55" s="128">
        <f>+G55*H55</f>
        <v>2000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145" t="s">
        <v>71</v>
      </c>
      <c r="F56" s="173"/>
      <c r="G56" s="174"/>
      <c r="H56" s="175"/>
      <c r="I56" s="128"/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207"/>
      <c r="F57" s="173"/>
      <c r="G57" s="174"/>
      <c r="H57" s="175"/>
      <c r="I57" s="128"/>
      <c r="J57" s="156"/>
      <c r="K57" s="33"/>
      <c r="L57" s="219"/>
      <c r="M57" s="123"/>
      <c r="N57" s="123"/>
      <c r="O57" s="30"/>
      <c r="Q57" s="34"/>
    </row>
    <row r="58" spans="1:17" ht="34.5" customHeight="1" x14ac:dyDescent="0.3">
      <c r="A58" s="25" t="e">
        <f t="shared" si="0"/>
        <v>#REF!</v>
      </c>
      <c r="B58" s="25">
        <f>$F$2</f>
        <v>0</v>
      </c>
      <c r="C58" s="25" t="e">
        <f>CONCATENATE(#REF!,#REF!,#REF!,#REF!)</f>
        <v>#REF!</v>
      </c>
      <c r="D58" s="26"/>
      <c r="E58" s="165" t="s">
        <v>35</v>
      </c>
      <c r="F58" s="166"/>
      <c r="G58" s="167"/>
      <c r="H58" s="168"/>
      <c r="I58" s="128">
        <f>SUM(I60:I66)</f>
        <v>85500</v>
      </c>
      <c r="J58" s="156">
        <f>I58/I90</f>
        <v>0.69455727051177907</v>
      </c>
      <c r="K58" s="33"/>
      <c r="L58" s="219"/>
      <c r="M58" s="124">
        <f>M59</f>
        <v>0</v>
      </c>
      <c r="N58" s="124">
        <f>N59</f>
        <v>0</v>
      </c>
      <c r="O58" s="30"/>
      <c r="Q58" s="34">
        <f t="shared" ref="Q58:Q74" si="25">I58-SUM(M58:N58)</f>
        <v>85500</v>
      </c>
    </row>
    <row r="59" spans="1:17" ht="15" customHeight="1" x14ac:dyDescent="0.3">
      <c r="A59" s="35" t="e">
        <f t="shared" si="0"/>
        <v>#REF!</v>
      </c>
      <c r="B59" s="35">
        <f>$F$2</f>
        <v>0</v>
      </c>
      <c r="C59" s="36" t="e">
        <f>CONCATENATE(#REF!,#REF!,#REF!,#REF!)</f>
        <v>#REF!</v>
      </c>
      <c r="D59" s="37"/>
      <c r="E59" s="163"/>
      <c r="F59" s="158" t="s">
        <v>17</v>
      </c>
      <c r="G59" s="159" t="s">
        <v>72</v>
      </c>
      <c r="H59" s="160" t="s">
        <v>73</v>
      </c>
      <c r="I59" s="178"/>
      <c r="J59" s="156"/>
      <c r="K59" s="33"/>
      <c r="L59" s="219"/>
      <c r="M59" s="169">
        <f>SUM(M60:M66)</f>
        <v>0</v>
      </c>
      <c r="N59" s="169">
        <f>SUM(N60:N66)</f>
        <v>0</v>
      </c>
      <c r="O59" s="30"/>
      <c r="Q59" s="34">
        <f t="shared" si="25"/>
        <v>0</v>
      </c>
    </row>
    <row r="60" spans="1:17" ht="13.15" customHeight="1" x14ac:dyDescent="0.3">
      <c r="A60" s="38"/>
      <c r="B60" s="38"/>
      <c r="C60" s="38"/>
      <c r="D60" s="37"/>
      <c r="E60" s="145" t="s">
        <v>74</v>
      </c>
      <c r="F60" s="148">
        <v>1</v>
      </c>
      <c r="G60" s="149">
        <v>18</v>
      </c>
      <c r="H60" s="149">
        <v>4500</v>
      </c>
      <c r="I60" s="128">
        <f>+G60*H60*F60</f>
        <v>81000</v>
      </c>
      <c r="J60" s="156"/>
      <c r="K60" s="33"/>
      <c r="L60" s="219"/>
      <c r="M60" s="123"/>
      <c r="N60" s="121"/>
      <c r="O60" s="39"/>
      <c r="Q60" s="34">
        <f t="shared" si="25"/>
        <v>81000</v>
      </c>
    </row>
    <row r="61" spans="1:17" ht="13.15" customHeight="1" x14ac:dyDescent="0.3">
      <c r="A61" s="38"/>
      <c r="B61" s="38"/>
      <c r="C61" s="38"/>
      <c r="D61" s="37"/>
      <c r="E61" s="145" t="s">
        <v>75</v>
      </c>
      <c r="F61" s="148"/>
      <c r="G61" s="149"/>
      <c r="H61" s="149"/>
      <c r="I61" s="128">
        <f t="shared" ref="I61:I64" si="26">+G61*H61*F61</f>
        <v>0</v>
      </c>
      <c r="J61" s="156"/>
      <c r="K61" s="33"/>
      <c r="L61" s="219"/>
      <c r="M61" s="123"/>
      <c r="N61" s="121"/>
      <c r="O61" s="39"/>
      <c r="Q61" s="34">
        <f t="shared" si="25"/>
        <v>0</v>
      </c>
    </row>
    <row r="62" spans="1:17" ht="13.15" customHeight="1" x14ac:dyDescent="0.3">
      <c r="A62" s="38"/>
      <c r="B62" s="38"/>
      <c r="C62" s="38"/>
      <c r="D62" s="37"/>
      <c r="E62" s="145" t="s">
        <v>76</v>
      </c>
      <c r="F62" s="148"/>
      <c r="G62" s="149"/>
      <c r="H62" s="149"/>
      <c r="I62" s="128">
        <f t="shared" si="26"/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77</v>
      </c>
      <c r="F63" s="150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78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79</v>
      </c>
      <c r="F65" s="148">
        <v>0.05</v>
      </c>
      <c r="G65" s="149">
        <v>18</v>
      </c>
      <c r="H65" s="149">
        <v>5000</v>
      </c>
      <c r="I65" s="128">
        <f>+G65*H65*F65</f>
        <v>4500</v>
      </c>
      <c r="J65" s="156"/>
      <c r="K65" s="33"/>
      <c r="L65" s="219"/>
      <c r="M65" s="123"/>
      <c r="N65" s="121"/>
      <c r="O65" s="39"/>
      <c r="Q65" s="34">
        <f t="shared" si="25"/>
        <v>4500</v>
      </c>
    </row>
    <row r="66" spans="1:17" ht="13.15" customHeight="1" x14ac:dyDescent="0.3">
      <c r="A66" s="38"/>
      <c r="B66" s="38"/>
      <c r="C66" s="38"/>
      <c r="D66" s="37"/>
      <c r="E66" s="145"/>
      <c r="F66" s="150"/>
      <c r="G66" s="149"/>
      <c r="H66" s="149"/>
      <c r="I66" s="128">
        <f t="shared" ref="I66" si="27">+G66*H66*F66</f>
        <v>0</v>
      </c>
      <c r="J66" s="156"/>
      <c r="K66" s="33"/>
      <c r="L66" s="219"/>
      <c r="M66" s="123"/>
      <c r="N66" s="121"/>
      <c r="O66" s="39"/>
      <c r="Q66" s="34">
        <f t="shared" si="25"/>
        <v>0</v>
      </c>
    </row>
    <row r="67" spans="1:17" ht="31.5" customHeight="1" x14ac:dyDescent="0.3">
      <c r="A67" s="31" t="e">
        <f t="shared" si="0"/>
        <v>#REF!</v>
      </c>
      <c r="B67" s="31">
        <f>$F$2</f>
        <v>0</v>
      </c>
      <c r="C67" s="31" t="e">
        <f>CONCATENATE(#REF!,#REF!,#REF!,#REF!)</f>
        <v>#REF!</v>
      </c>
      <c r="D67" s="32" t="s">
        <v>80</v>
      </c>
      <c r="E67" s="165" t="s">
        <v>36</v>
      </c>
      <c r="F67" s="166"/>
      <c r="G67" s="167"/>
      <c r="H67" s="168"/>
      <c r="I67" s="128">
        <f>I68+I73+I85</f>
        <v>18600</v>
      </c>
      <c r="J67" s="156">
        <f>I67/I90</f>
        <v>0.15109666937449229</v>
      </c>
      <c r="K67" s="33"/>
      <c r="L67" s="219"/>
      <c r="M67" s="124">
        <f>M68+M73+M85</f>
        <v>0</v>
      </c>
      <c r="N67" s="124">
        <f>N68+N73+N85</f>
        <v>0</v>
      </c>
      <c r="O67" s="30"/>
      <c r="Q67" s="34">
        <f t="shared" si="25"/>
        <v>18600</v>
      </c>
    </row>
    <row r="68" spans="1:17" ht="15" customHeight="1" x14ac:dyDescent="0.3">
      <c r="A68" s="8" t="e">
        <f t="shared" si="0"/>
        <v>#REF!</v>
      </c>
      <c r="B68" s="8">
        <f>$F$2</f>
        <v>0</v>
      </c>
      <c r="C68" s="8" t="e">
        <f>CONCATENATE(#REF!,#REF!,#REF!,#REF!)</f>
        <v>#REF!</v>
      </c>
      <c r="D68" s="8" t="s">
        <v>81</v>
      </c>
      <c r="E68" s="163" t="s">
        <v>82</v>
      </c>
      <c r="F68" s="158"/>
      <c r="G68" s="159"/>
      <c r="H68" s="160"/>
      <c r="I68" s="178">
        <f>SUBTOTAL(9,I69:I72)</f>
        <v>3600</v>
      </c>
      <c r="J68" s="156"/>
      <c r="K68" s="33"/>
      <c r="L68" s="219"/>
      <c r="M68" s="169">
        <f>SUM(M69:M72)</f>
        <v>0</v>
      </c>
      <c r="N68" s="169">
        <f t="shared" ref="N68" si="28">SUM(N69:N72)</f>
        <v>0</v>
      </c>
      <c r="O68" s="30"/>
      <c r="Q68" s="34">
        <f t="shared" si="25"/>
        <v>3600</v>
      </c>
    </row>
    <row r="69" spans="1:17" ht="13.15" customHeight="1" x14ac:dyDescent="0.3">
      <c r="A69" s="38" t="e">
        <f t="shared" si="0"/>
        <v>#REF!</v>
      </c>
      <c r="B69" s="38">
        <f>$F$2</f>
        <v>0</v>
      </c>
      <c r="C69" s="38" t="e">
        <f>CONCATENATE(#REF!,#REF!,#REF!,#REF!)</f>
        <v>#REF!</v>
      </c>
      <c r="D69" s="37"/>
      <c r="E69" s="145" t="s">
        <v>83</v>
      </c>
      <c r="F69" s="150" t="s">
        <v>72</v>
      </c>
      <c r="G69" s="149">
        <v>18</v>
      </c>
      <c r="H69" s="149">
        <v>200</v>
      </c>
      <c r="I69" s="128">
        <f>+G69*H69</f>
        <v>3600</v>
      </c>
      <c r="J69" s="156"/>
      <c r="K69" s="33"/>
      <c r="L69" s="219"/>
      <c r="M69" s="123"/>
      <c r="N69" s="121"/>
      <c r="O69" s="30"/>
      <c r="Q69" s="34">
        <f t="shared" si="25"/>
        <v>3600</v>
      </c>
    </row>
    <row r="70" spans="1:17" ht="13.15" customHeight="1" x14ac:dyDescent="0.3">
      <c r="A70" s="38"/>
      <c r="B70" s="38"/>
      <c r="C70" s="38"/>
      <c r="D70" s="37"/>
      <c r="E70" s="145"/>
      <c r="F70" s="150"/>
      <c r="G70" s="149"/>
      <c r="H70" s="149"/>
      <c r="I70" s="128">
        <f t="shared" ref="I70:I72" si="29">+G70*H70</f>
        <v>0</v>
      </c>
      <c r="J70" s="156"/>
      <c r="K70" s="33"/>
      <c r="L70" s="219"/>
      <c r="M70" s="123"/>
      <c r="N70" s="121"/>
      <c r="O70" s="30"/>
      <c r="Q70" s="34">
        <f t="shared" si="25"/>
        <v>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si="29"/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5" customHeight="1" x14ac:dyDescent="0.3">
      <c r="A73" s="8" t="e">
        <f t="shared" si="0"/>
        <v>#REF!</v>
      </c>
      <c r="B73" s="8">
        <f>$F$2</f>
        <v>0</v>
      </c>
      <c r="C73" s="8" t="e">
        <f>CONCATENATE(#REF!,#REF!,#REF!,#REF!)</f>
        <v>#REF!</v>
      </c>
      <c r="E73" s="163" t="s">
        <v>84</v>
      </c>
      <c r="F73" s="158" t="s">
        <v>85</v>
      </c>
      <c r="G73" s="230" t="s">
        <v>86</v>
      </c>
      <c r="H73" s="160"/>
      <c r="I73" s="178">
        <f>SUBTOTAL(9,I74:I84)</f>
        <v>7000</v>
      </c>
      <c r="J73" s="156"/>
      <c r="K73" s="33"/>
      <c r="L73" s="219"/>
      <c r="M73" s="169">
        <f>SUM(M74:M84)</f>
        <v>0</v>
      </c>
      <c r="N73" s="169">
        <f t="shared" ref="N73" si="30">SUM(N74:N84)</f>
        <v>0</v>
      </c>
      <c r="O73" s="30"/>
      <c r="Q73" s="34">
        <f t="shared" si="25"/>
        <v>7000</v>
      </c>
    </row>
    <row r="74" spans="1:17" ht="31.9" customHeight="1" x14ac:dyDescent="0.3">
      <c r="A74" s="40"/>
      <c r="B74" s="40"/>
      <c r="C74" s="40"/>
      <c r="E74" s="145" t="s">
        <v>87</v>
      </c>
      <c r="F74" s="176" t="s">
        <v>88</v>
      </c>
      <c r="G74" s="149">
        <v>4</v>
      </c>
      <c r="H74" s="149">
        <v>1500</v>
      </c>
      <c r="I74" s="128">
        <f>+G74*H74</f>
        <v>6000</v>
      </c>
      <c r="J74" s="156"/>
      <c r="K74" s="33"/>
      <c r="L74" s="219"/>
      <c r="M74" s="123"/>
      <c r="N74" s="121"/>
      <c r="O74" s="30"/>
      <c r="Q74" s="34">
        <f t="shared" si="25"/>
        <v>6000</v>
      </c>
    </row>
    <row r="75" spans="1:17" ht="20.5" customHeight="1" x14ac:dyDescent="0.3">
      <c r="A75" s="40"/>
      <c r="B75" s="40"/>
      <c r="C75" s="40"/>
      <c r="E75" s="145"/>
      <c r="F75" s="176"/>
      <c r="G75" s="149"/>
      <c r="H75" s="149"/>
      <c r="I75" s="128">
        <f t="shared" ref="I75:I77" si="31">+G75*H75</f>
        <v>0</v>
      </c>
      <c r="J75" s="156"/>
      <c r="K75" s="33"/>
      <c r="L75" s="219"/>
      <c r="M75" s="123"/>
      <c r="N75" s="121"/>
      <c r="O75" s="30"/>
      <c r="Q75" s="34">
        <f t="shared" ref="Q75:Q77" si="32">I75-SUM(M75:N75)</f>
        <v>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si="31"/>
        <v>0</v>
      </c>
      <c r="J76" s="156"/>
      <c r="K76" s="33"/>
      <c r="L76" s="219"/>
      <c r="M76" s="123"/>
      <c r="N76" s="121"/>
      <c r="O76" s="30"/>
      <c r="Q76" s="34">
        <f t="shared" si="32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32"/>
        <v>0</v>
      </c>
    </row>
    <row r="78" spans="1:17" ht="29.5" customHeight="1" x14ac:dyDescent="0.3">
      <c r="A78" s="40"/>
      <c r="B78" s="40"/>
      <c r="C78" s="40"/>
      <c r="E78" s="145" t="s">
        <v>89</v>
      </c>
      <c r="F78" s="176" t="s">
        <v>88</v>
      </c>
      <c r="G78" s="149">
        <v>2</v>
      </c>
      <c r="H78" s="149">
        <v>500</v>
      </c>
      <c r="I78" s="128">
        <f t="shared" ref="I78:I84" si="33">+G78*H78</f>
        <v>1000</v>
      </c>
      <c r="J78" s="156"/>
      <c r="K78" s="33"/>
      <c r="L78" s="219"/>
      <c r="M78" s="123"/>
      <c r="N78" s="121"/>
      <c r="O78" s="30"/>
      <c r="Q78" s="34">
        <f>I78-SUM(M78:N78)</f>
        <v>1000</v>
      </c>
    </row>
    <row r="79" spans="1:17" ht="21" customHeight="1" x14ac:dyDescent="0.3">
      <c r="A79" s="40"/>
      <c r="B79" s="40"/>
      <c r="C79" s="40"/>
      <c r="E79" s="146"/>
      <c r="F79" s="176"/>
      <c r="G79" s="149"/>
      <c r="H79" s="149"/>
      <c r="I79" s="128">
        <f t="shared" si="33"/>
        <v>0</v>
      </c>
      <c r="J79" s="156"/>
      <c r="K79" s="33"/>
      <c r="L79" s="219"/>
      <c r="M79" s="123"/>
      <c r="N79" s="121"/>
      <c r="O79" s="30"/>
      <c r="Q79" s="34">
        <f t="shared" ref="Q79:Q84" si="34">I79-SUM(M79:N79)</f>
        <v>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3"/>
        <v>0</v>
      </c>
      <c r="J80" s="156"/>
      <c r="K80" s="33"/>
      <c r="L80" s="219"/>
      <c r="M80" s="123"/>
      <c r="N80" s="121"/>
      <c r="O80" s="30"/>
      <c r="Q80" s="34">
        <f t="shared" si="34"/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3"/>
        <v>0</v>
      </c>
      <c r="J81" s="156"/>
      <c r="K81" s="33"/>
      <c r="L81" s="219"/>
      <c r="M81" s="123"/>
      <c r="N81" s="121"/>
      <c r="O81" s="30"/>
      <c r="Q81" s="34">
        <f t="shared" si="34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3"/>
        <v>0</v>
      </c>
      <c r="J82" s="156"/>
      <c r="K82" s="33"/>
      <c r="L82" s="219"/>
      <c r="M82" s="123"/>
      <c r="N82" s="121"/>
      <c r="O82" s="30"/>
      <c r="Q82" s="34">
        <f t="shared" si="34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3"/>
        <v>0</v>
      </c>
      <c r="J83" s="156"/>
      <c r="K83" s="33"/>
      <c r="L83" s="219"/>
      <c r="M83" s="123"/>
      <c r="N83" s="121"/>
      <c r="O83" s="30"/>
      <c r="Q83" s="34">
        <f t="shared" si="34"/>
        <v>0</v>
      </c>
    </row>
    <row r="84" spans="1:17" ht="21.65" customHeight="1" x14ac:dyDescent="0.3">
      <c r="A84" s="40"/>
      <c r="B84" s="40"/>
      <c r="C84" s="40"/>
      <c r="E84" s="146"/>
      <c r="F84" s="150"/>
      <c r="G84" s="149"/>
      <c r="H84" s="149"/>
      <c r="I84" s="128">
        <f t="shared" si="33"/>
        <v>0</v>
      </c>
      <c r="J84" s="156"/>
      <c r="K84" s="33"/>
      <c r="L84" s="219"/>
      <c r="M84" s="123"/>
      <c r="N84" s="121"/>
      <c r="O84" s="30"/>
      <c r="Q84" s="34">
        <f t="shared" si="34"/>
        <v>0</v>
      </c>
    </row>
    <row r="85" spans="1:17" ht="15" customHeight="1" x14ac:dyDescent="0.3">
      <c r="A85" s="8" t="e">
        <f t="shared" ref="A85" si="35">CONCATENATE(B85,"_",C85)</f>
        <v>#REF!</v>
      </c>
      <c r="B85" s="8">
        <f>$F$2</f>
        <v>0</v>
      </c>
      <c r="C85" s="8" t="e">
        <f>CONCATENATE(#REF!,#REF!,#REF!,#REF!)</f>
        <v>#REF!</v>
      </c>
      <c r="E85" s="163" t="s">
        <v>90</v>
      </c>
      <c r="F85" s="158"/>
      <c r="G85" s="159"/>
      <c r="H85" s="160"/>
      <c r="I85" s="178">
        <f>SUBTOTAL(9,I86:I89)</f>
        <v>8000</v>
      </c>
      <c r="J85" s="156">
        <f>SUM(J7:J67)</f>
        <v>1</v>
      </c>
      <c r="K85" s="33"/>
      <c r="L85" s="219"/>
      <c r="M85" s="169">
        <f>SUM(M86:M89)</f>
        <v>0</v>
      </c>
      <c r="N85" s="169">
        <f>SUM(N86:N89)</f>
        <v>0</v>
      </c>
      <c r="O85" s="30"/>
      <c r="Q85" s="34">
        <f t="shared" ref="Q85:Q93" si="36">I85-SUM(M85:N85)</f>
        <v>8000</v>
      </c>
    </row>
    <row r="86" spans="1:17" ht="13.15" customHeight="1" x14ac:dyDescent="0.3">
      <c r="A86" s="40"/>
      <c r="B86" s="40"/>
      <c r="C86" s="40"/>
      <c r="E86" s="146" t="s">
        <v>91</v>
      </c>
      <c r="F86" s="150" t="s">
        <v>92</v>
      </c>
      <c r="G86" s="149">
        <v>1</v>
      </c>
      <c r="H86" s="149">
        <v>8000</v>
      </c>
      <c r="I86" s="128">
        <f t="shared" ref="I86:I88" si="37">+G86*H86</f>
        <v>8000</v>
      </c>
      <c r="J86" s="156"/>
      <c r="K86" s="33"/>
      <c r="L86" s="219"/>
      <c r="M86" s="123"/>
      <c r="N86" s="121"/>
      <c r="O86" s="30"/>
      <c r="Q86" s="34">
        <f t="shared" si="36"/>
        <v>8000</v>
      </c>
    </row>
    <row r="87" spans="1:17" ht="13.15" customHeight="1" x14ac:dyDescent="0.3">
      <c r="A87" s="40"/>
      <c r="B87" s="40"/>
      <c r="C87" s="40"/>
      <c r="E87" s="146"/>
      <c r="F87" s="150"/>
      <c r="G87" s="149"/>
      <c r="H87" s="149"/>
      <c r="I87" s="128">
        <f t="shared" si="37"/>
        <v>0</v>
      </c>
      <c r="J87" s="156"/>
      <c r="K87" s="33"/>
      <c r="L87" s="219"/>
      <c r="M87" s="123"/>
      <c r="N87" s="121"/>
      <c r="O87" s="30"/>
      <c r="Q87" s="34">
        <f t="shared" si="36"/>
        <v>0</v>
      </c>
    </row>
    <row r="88" spans="1:17" ht="13.15" customHeight="1" x14ac:dyDescent="0.3">
      <c r="A88" s="40"/>
      <c r="B88" s="40"/>
      <c r="C88" s="40"/>
      <c r="E88" s="146"/>
      <c r="F88" s="150"/>
      <c r="G88" s="149"/>
      <c r="H88" s="149"/>
      <c r="I88" s="128">
        <f t="shared" si="37"/>
        <v>0</v>
      </c>
      <c r="J88" s="156"/>
      <c r="K88" s="33"/>
      <c r="L88" s="219"/>
      <c r="M88" s="123"/>
      <c r="N88" s="121"/>
      <c r="O88" s="30"/>
      <c r="Q88" s="34">
        <f t="shared" si="36"/>
        <v>0</v>
      </c>
    </row>
    <row r="89" spans="1:17" ht="13.15" customHeight="1" x14ac:dyDescent="0.3">
      <c r="A89" s="38" t="e">
        <f t="shared" ref="A89:A93" si="38">CONCATENATE(B89,"_",C89)</f>
        <v>#REF!</v>
      </c>
      <c r="B89" s="38">
        <f>$F$2</f>
        <v>0</v>
      </c>
      <c r="C89" s="38" t="e">
        <f>CONCATENATE(#REF!,#REF!,#REF!,#REF!)</f>
        <v>#REF!</v>
      </c>
      <c r="D89" s="37"/>
      <c r="E89" s="145"/>
      <c r="F89" s="150"/>
      <c r="G89" s="149"/>
      <c r="H89" s="149"/>
      <c r="I89" s="128">
        <f t="shared" ref="I89" si="39">+G89*H89</f>
        <v>0</v>
      </c>
      <c r="J89" s="156"/>
      <c r="K89" s="33"/>
      <c r="L89" s="219"/>
      <c r="M89" s="123"/>
      <c r="N89" s="121"/>
      <c r="O89" s="30"/>
      <c r="Q89" s="34">
        <f t="shared" si="36"/>
        <v>0</v>
      </c>
    </row>
    <row r="90" spans="1:17" ht="15" customHeight="1" x14ac:dyDescent="0.3">
      <c r="A90" s="8" t="str">
        <f t="shared" si="38"/>
        <v>_</v>
      </c>
      <c r="E90" s="147" t="s">
        <v>93</v>
      </c>
      <c r="F90" s="147"/>
      <c r="G90" s="147"/>
      <c r="H90" s="147"/>
      <c r="I90" s="151">
        <f>I7+I22+I37+I58+I67+I52</f>
        <v>123100</v>
      </c>
      <c r="J90" s="156"/>
      <c r="K90" s="33"/>
      <c r="L90" s="219"/>
      <c r="M90" s="170">
        <f>SUM(M7+M22+M37+M58+M67)</f>
        <v>0</v>
      </c>
      <c r="N90" s="170">
        <f>SUM(N7+N22+N37+N58+N67)</f>
        <v>0</v>
      </c>
      <c r="O90" s="30"/>
      <c r="Q90" s="34">
        <f t="shared" si="36"/>
        <v>123100</v>
      </c>
    </row>
    <row r="91" spans="1:17" ht="15" customHeight="1" x14ac:dyDescent="0.3">
      <c r="A91" s="35" t="e">
        <f t="shared" si="38"/>
        <v>#REF!</v>
      </c>
      <c r="B91" s="35">
        <f>$F$2</f>
        <v>0</v>
      </c>
      <c r="C91" s="36" t="e">
        <f>CONCATENATE(#REF!,#REF!,#REF!,#REF!)</f>
        <v>#REF!</v>
      </c>
      <c r="D91" s="37"/>
      <c r="E91" s="141" t="s">
        <v>94</v>
      </c>
      <c r="F91" s="131" t="s">
        <v>17</v>
      </c>
      <c r="G91" s="132">
        <v>7</v>
      </c>
      <c r="H91" s="133"/>
      <c r="I91" s="128">
        <f>+I90*0.07</f>
        <v>8617</v>
      </c>
      <c r="J91" s="156"/>
      <c r="K91" s="33"/>
      <c r="L91" s="219"/>
      <c r="M91" s="123">
        <f>+M90*0.07</f>
        <v>0</v>
      </c>
      <c r="N91" s="123">
        <f t="shared" ref="N91" si="40">+N90*0.07</f>
        <v>0</v>
      </c>
      <c r="O91" s="30"/>
      <c r="Q91" s="34">
        <f t="shared" si="36"/>
        <v>8617</v>
      </c>
    </row>
    <row r="92" spans="1:17" ht="15" customHeight="1" x14ac:dyDescent="0.3">
      <c r="A92" s="40"/>
      <c r="B92" s="40"/>
      <c r="C92" s="40"/>
      <c r="D92" s="37"/>
      <c r="E92" s="172" t="s">
        <v>95</v>
      </c>
      <c r="F92" s="131" t="s">
        <v>17</v>
      </c>
      <c r="G92" s="132">
        <v>5</v>
      </c>
      <c r="H92" s="133"/>
      <c r="I92" s="128">
        <f>I90*0.05</f>
        <v>6155</v>
      </c>
      <c r="J92" s="156"/>
      <c r="K92" s="33"/>
      <c r="L92" s="219"/>
      <c r="M92" s="123"/>
      <c r="N92" s="123"/>
      <c r="O92" s="30"/>
      <c r="Q92" s="34">
        <f t="shared" si="36"/>
        <v>6155</v>
      </c>
    </row>
    <row r="93" spans="1:17" ht="15" customHeight="1" x14ac:dyDescent="0.3">
      <c r="A93" s="8" t="str">
        <f t="shared" si="38"/>
        <v>_</v>
      </c>
      <c r="E93" s="137" t="s">
        <v>96</v>
      </c>
      <c r="F93" s="138"/>
      <c r="G93" s="139"/>
      <c r="H93" s="140"/>
      <c r="I93" s="221">
        <f>+I90+I91+I92</f>
        <v>137872</v>
      </c>
      <c r="J93" s="156"/>
      <c r="K93" s="222"/>
      <c r="L93" s="223"/>
      <c r="M93" s="122">
        <f>+M90+M91</f>
        <v>0</v>
      </c>
      <c r="N93" s="122">
        <f t="shared" ref="N93" si="41">+N90+N91</f>
        <v>0</v>
      </c>
      <c r="O93" s="30"/>
      <c r="Q93" s="34">
        <f t="shared" si="36"/>
        <v>137872</v>
      </c>
    </row>
    <row r="94" spans="1:17" ht="15" customHeight="1" x14ac:dyDescent="0.25">
      <c r="G94" s="8"/>
      <c r="H94" s="8"/>
      <c r="I94" s="41"/>
      <c r="J94" s="180"/>
      <c r="Q94" s="8"/>
    </row>
    <row r="95" spans="1:17" s="180" customFormat="1" ht="15" customHeight="1" x14ac:dyDescent="0.25">
      <c r="E95" s="224"/>
      <c r="F95" s="201"/>
      <c r="I95" s="206"/>
    </row>
    <row r="96" spans="1:17" s="180" customFormat="1" ht="15" customHeight="1" x14ac:dyDescent="0.25">
      <c r="F96" s="201"/>
      <c r="I96" s="202"/>
    </row>
    <row r="97" spans="5:9" s="180" customFormat="1" ht="15" customHeight="1" x14ac:dyDescent="0.25">
      <c r="F97" s="201"/>
      <c r="I97" s="183"/>
    </row>
    <row r="98" spans="5:9" s="180" customFormat="1" ht="13" x14ac:dyDescent="0.3">
      <c r="F98" s="181"/>
      <c r="G98" s="182"/>
      <c r="H98" s="182"/>
      <c r="I98" s="183"/>
    </row>
    <row r="99" spans="5:9" s="180" customFormat="1" ht="13" hidden="1" x14ac:dyDescent="0.3">
      <c r="E99" s="203"/>
      <c r="F99" s="190"/>
      <c r="G99" s="191"/>
      <c r="H99" s="191"/>
      <c r="I99" s="192"/>
    </row>
    <row r="100" spans="5:9" s="180" customFormat="1" ht="13" hidden="1" x14ac:dyDescent="0.3">
      <c r="E100" s="195"/>
      <c r="F100" s="193"/>
      <c r="G100" s="190"/>
      <c r="H100" s="194"/>
      <c r="I100" s="192"/>
    </row>
    <row r="101" spans="5:9" s="180" customFormat="1" ht="13" hidden="1" x14ac:dyDescent="0.3">
      <c r="E101" s="195"/>
      <c r="F101" s="193"/>
      <c r="G101" s="190"/>
      <c r="H101" s="194"/>
      <c r="I101" s="192"/>
    </row>
    <row r="102" spans="5:9" s="180" customFormat="1" ht="13" hidden="1" x14ac:dyDescent="0.3">
      <c r="E102" s="195"/>
      <c r="F102" s="193"/>
      <c r="G102" s="190"/>
      <c r="H102" s="194"/>
      <c r="I102" s="192"/>
    </row>
    <row r="103" spans="5:9" s="180" customFormat="1" ht="13" x14ac:dyDescent="0.3">
      <c r="F103" s="181"/>
      <c r="G103" s="184"/>
      <c r="H103" s="182"/>
      <c r="I103" s="183"/>
    </row>
    <row r="104" spans="5:9" s="180" customFormat="1" ht="13" x14ac:dyDescent="0.3">
      <c r="F104" s="181"/>
      <c r="G104" s="184"/>
      <c r="H104" s="182"/>
      <c r="I104" s="183"/>
    </row>
    <row r="105" spans="5:9" s="180" customFormat="1" ht="13" x14ac:dyDescent="0.3">
      <c r="F105" s="181"/>
      <c r="G105" s="184"/>
      <c r="H105" s="182"/>
      <c r="I105" s="183"/>
    </row>
    <row r="106" spans="5:9" s="180" customFormat="1" ht="13" x14ac:dyDescent="0.3">
      <c r="F106" s="181"/>
      <c r="G106" s="184"/>
      <c r="H106" s="182"/>
      <c r="I106" s="183"/>
    </row>
    <row r="107" spans="5:9" s="180" customFormat="1" ht="13" x14ac:dyDescent="0.3">
      <c r="F107" s="181"/>
      <c r="G107" s="184"/>
      <c r="H107" s="182"/>
      <c r="I107" s="183"/>
    </row>
    <row r="108" spans="5:9" s="180" customFormat="1" ht="13" x14ac:dyDescent="0.3">
      <c r="F108" s="181"/>
      <c r="G108" s="182"/>
      <c r="H108" s="182"/>
      <c r="I108" s="183"/>
    </row>
    <row r="109" spans="5:9" s="180" customFormat="1" ht="13" x14ac:dyDescent="0.3">
      <c r="F109" s="181"/>
      <c r="G109" s="182"/>
      <c r="H109" s="182"/>
      <c r="I109" s="183"/>
    </row>
    <row r="110" spans="5:9" s="180" customFormat="1" ht="13" x14ac:dyDescent="0.3">
      <c r="F110" s="181"/>
      <c r="G110" s="182"/>
      <c r="H110" s="182"/>
      <c r="I110" s="183"/>
    </row>
    <row r="111" spans="5:9" s="180" customFormat="1" ht="13" x14ac:dyDescent="0.3">
      <c r="F111" s="181"/>
      <c r="G111" s="184"/>
      <c r="H111" s="182"/>
      <c r="I111" s="183"/>
    </row>
    <row r="112" spans="5:9" s="180" customFormat="1" ht="13" x14ac:dyDescent="0.3">
      <c r="F112" s="181"/>
      <c r="G112" s="182"/>
      <c r="H112" s="182"/>
      <c r="I112" s="183"/>
    </row>
    <row r="113" spans="6:17" s="180" customFormat="1" ht="13" x14ac:dyDescent="0.3">
      <c r="F113" s="181"/>
      <c r="G113" s="184"/>
      <c r="I113" s="183"/>
    </row>
    <row r="114" spans="6:17" s="180" customFormat="1" ht="12.75" customHeight="1" x14ac:dyDescent="0.3">
      <c r="F114" s="181"/>
      <c r="G114" s="182"/>
      <c r="H114" s="204"/>
      <c r="I114" s="192"/>
      <c r="Q114" s="225"/>
    </row>
    <row r="115" spans="6:17" s="180" customFormat="1" ht="12.75" customHeight="1" x14ac:dyDescent="0.3">
      <c r="F115" s="201"/>
      <c r="G115" s="204"/>
      <c r="H115" s="204"/>
      <c r="I115" s="192"/>
      <c r="J115" s="8"/>
      <c r="Q115" s="225"/>
    </row>
    <row r="116" spans="6:17" s="180" customFormat="1" ht="12.75" customHeight="1" x14ac:dyDescent="0.3">
      <c r="F116" s="201"/>
      <c r="G116" s="204"/>
      <c r="H116" s="204"/>
      <c r="I116" s="192"/>
      <c r="J116" s="8"/>
      <c r="Q116" s="225"/>
    </row>
    <row r="117" spans="6:17" s="180" customFormat="1" ht="42.65" customHeight="1" x14ac:dyDescent="0.3">
      <c r="F117" s="205"/>
      <c r="G117" s="204"/>
      <c r="H117" s="204"/>
      <c r="I117" s="192"/>
      <c r="J117" s="8"/>
      <c r="Q117" s="225"/>
    </row>
    <row r="118" spans="6:17" s="180" customFormat="1" ht="12.75" customHeight="1" x14ac:dyDescent="0.3">
      <c r="F118" s="201"/>
      <c r="G118" s="204"/>
      <c r="H118" s="204"/>
      <c r="I118" s="192"/>
      <c r="J118" s="8"/>
      <c r="Q118" s="225"/>
    </row>
  </sheetData>
  <dataConsolidate/>
  <mergeCells count="2">
    <mergeCell ref="F4:H4"/>
    <mergeCell ref="M4:N4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F395-0624-498B-BFE7-B71B186A9EB3}">
  <dimension ref="A1:S120"/>
  <sheetViews>
    <sheetView topLeftCell="D36" zoomScale="90" zoomScaleNormal="90" workbookViewId="0">
      <selection activeCell="U51" sqref="U51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6"/>
      <c r="F37" s="173"/>
      <c r="G37" s="174"/>
      <c r="H37" s="175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37.5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5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229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15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25">
      <c r="G90" s="8"/>
      <c r="H90" s="8"/>
      <c r="I90" s="41"/>
      <c r="Q90" s="8">
        <f t="shared" si="32"/>
        <v>0</v>
      </c>
    </row>
    <row r="91" spans="1:17" ht="15" customHeight="1" x14ac:dyDescent="0.25">
      <c r="G91" s="8"/>
      <c r="H91" s="8"/>
      <c r="I91" s="134"/>
      <c r="Q91" s="8">
        <f t="shared" si="32"/>
        <v>0</v>
      </c>
    </row>
    <row r="92" spans="1:17" ht="15" customHeight="1" x14ac:dyDescent="0.25">
      <c r="G92" s="8"/>
      <c r="H92" s="8"/>
      <c r="I92" s="135"/>
      <c r="J92" s="180"/>
      <c r="M92" s="8">
        <f>SUM(M8+M23+M38+M59+M68)</f>
        <v>0</v>
      </c>
      <c r="N92" s="8">
        <f>SUM(N8+N23+N38+N59+N68)</f>
        <v>0</v>
      </c>
      <c r="Q92" s="8">
        <f t="shared" si="32"/>
        <v>0</v>
      </c>
    </row>
    <row r="93" spans="1:17" ht="15" customHeight="1" x14ac:dyDescent="0.25">
      <c r="G93" s="8"/>
      <c r="H93" s="8"/>
      <c r="I93" s="42"/>
      <c r="J93" s="180"/>
      <c r="M93" s="8">
        <f>+M92*0.07</f>
        <v>0</v>
      </c>
      <c r="N93" s="8">
        <f t="shared" ref="N93" si="34">+N92*0.07</f>
        <v>0</v>
      </c>
      <c r="Q93" s="8">
        <f t="shared" si="32"/>
        <v>0</v>
      </c>
    </row>
    <row r="94" spans="1:17" x14ac:dyDescent="0.3">
      <c r="F94" s="181"/>
      <c r="G94" s="182"/>
      <c r="H94" s="182"/>
      <c r="I94" s="183"/>
      <c r="J94" s="180"/>
      <c r="Q94" s="8">
        <f t="shared" si="32"/>
        <v>0</v>
      </c>
    </row>
    <row r="95" spans="1:17" ht="13.15" hidden="1" customHeight="1" x14ac:dyDescent="0.3">
      <c r="E95" s="136"/>
      <c r="F95" s="190"/>
      <c r="G95" s="191"/>
      <c r="H95" s="191"/>
      <c r="I95" s="192"/>
      <c r="J95" s="180"/>
      <c r="M95" s="8">
        <f>+M92+M93</f>
        <v>0</v>
      </c>
      <c r="N95" s="8">
        <f t="shared" ref="N95" si="35">+N92+N93</f>
        <v>0</v>
      </c>
      <c r="Q95" s="8">
        <f t="shared" si="32"/>
        <v>0</v>
      </c>
    </row>
    <row r="96" spans="1:17" ht="13.15" hidden="1" customHeight="1" x14ac:dyDescent="0.3">
      <c r="E96" s="43"/>
      <c r="F96" s="193"/>
      <c r="G96" s="190"/>
      <c r="H96" s="194"/>
      <c r="I96" s="192"/>
      <c r="J96" s="180"/>
      <c r="Q96" s="8"/>
    </row>
    <row r="97" spans="5:19" ht="13.15" hidden="1" customHeight="1" x14ac:dyDescent="0.3">
      <c r="E97" s="43"/>
      <c r="F97" s="193"/>
      <c r="G97" s="190"/>
      <c r="H97" s="194"/>
      <c r="I97" s="192"/>
      <c r="J97" s="180"/>
      <c r="Q97" s="8"/>
    </row>
    <row r="98" spans="5:19" ht="13.15" hidden="1" customHeight="1" x14ac:dyDescent="0.3">
      <c r="E98" s="43"/>
      <c r="F98" s="193"/>
      <c r="G98" s="190"/>
      <c r="H98" s="194"/>
      <c r="I98" s="192"/>
      <c r="J98" s="180"/>
      <c r="Q98" s="8"/>
    </row>
    <row r="99" spans="5:19" x14ac:dyDescent="0.3">
      <c r="F99" s="181"/>
      <c r="G99" s="184"/>
      <c r="H99" s="182"/>
      <c r="I99" s="183"/>
      <c r="J99" s="180"/>
      <c r="Q99" s="8"/>
    </row>
    <row r="100" spans="5:19" x14ac:dyDescent="0.3">
      <c r="F100" s="181"/>
      <c r="G100" s="184"/>
      <c r="H100" s="182"/>
      <c r="I100" s="183"/>
      <c r="J100" s="180"/>
      <c r="L100" s="180"/>
      <c r="M100" s="180"/>
      <c r="N100" s="180"/>
      <c r="O100" s="180"/>
      <c r="P100" s="180"/>
      <c r="Q100" s="180"/>
      <c r="R100" s="180"/>
      <c r="S100" s="180"/>
    </row>
    <row r="101" spans="5:19" x14ac:dyDescent="0.3"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E102" s="180"/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2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4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2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4"/>
      <c r="H109" s="180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F110" s="181"/>
      <c r="G110" s="182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ht="12.5" x14ac:dyDescent="0.25"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6:19" ht="42.65" customHeight="1" x14ac:dyDescent="0.25">
      <c r="F113" s="179"/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6:19" ht="12.5" x14ac:dyDescent="0.25"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6:19" ht="12.5" x14ac:dyDescent="0.25"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6:19" x14ac:dyDescent="0.3"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6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6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6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6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83B6-1795-435F-84AC-9A1DE1AC6585}">
  <dimension ref="A1:S120"/>
  <sheetViews>
    <sheetView topLeftCell="D46" zoomScale="90" zoomScaleNormal="90" workbookViewId="0">
      <selection activeCell="T53" sqref="T53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5"/>
      <c r="F37" s="150"/>
      <c r="G37" s="149"/>
      <c r="H37" s="149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37.5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6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207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15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3">
      <c r="G90" s="8"/>
      <c r="H90" s="8"/>
      <c r="I90" s="41"/>
      <c r="M90" s="123"/>
      <c r="N90" s="121"/>
      <c r="O90" s="30"/>
      <c r="Q90" s="34">
        <f t="shared" si="32"/>
        <v>0</v>
      </c>
    </row>
    <row r="91" spans="1:17" ht="15" customHeight="1" x14ac:dyDescent="0.3">
      <c r="G91" s="8"/>
      <c r="H91" s="8"/>
      <c r="I91" s="134"/>
      <c r="M91" s="123"/>
      <c r="N91" s="121"/>
      <c r="O91" s="30"/>
      <c r="Q91" s="34">
        <f t="shared" si="32"/>
        <v>0</v>
      </c>
    </row>
    <row r="92" spans="1:17" ht="15" customHeight="1" x14ac:dyDescent="0.3">
      <c r="G92" s="8"/>
      <c r="H92" s="8"/>
      <c r="I92" s="134"/>
      <c r="J92" s="180"/>
      <c r="M92" s="170">
        <f>SUM(M8+M23+M38+M59+M68)</f>
        <v>0</v>
      </c>
      <c r="N92" s="170">
        <f>SUM(N8+N23+N38+N59+N68)</f>
        <v>0</v>
      </c>
      <c r="O92" s="30"/>
      <c r="Q92" s="34">
        <f t="shared" si="32"/>
        <v>0</v>
      </c>
    </row>
    <row r="93" spans="1:17" ht="15" customHeight="1" x14ac:dyDescent="0.3">
      <c r="G93" s="8"/>
      <c r="H93" s="8"/>
      <c r="I93" s="135"/>
      <c r="J93" s="180"/>
      <c r="M93" s="123">
        <f>+M92*0.07</f>
        <v>0</v>
      </c>
      <c r="N93" s="123">
        <f t="shared" ref="N93" si="34">+N92*0.07</f>
        <v>0</v>
      </c>
      <c r="O93" s="30"/>
      <c r="Q93" s="34">
        <f t="shared" si="32"/>
        <v>0</v>
      </c>
    </row>
    <row r="94" spans="1:17" x14ac:dyDescent="0.3">
      <c r="G94" s="8"/>
      <c r="H94" s="8"/>
      <c r="I94" s="42"/>
      <c r="J94" s="180"/>
      <c r="M94" s="123"/>
      <c r="N94" s="123"/>
      <c r="O94" s="30"/>
      <c r="Q94" s="34">
        <f t="shared" si="32"/>
        <v>0</v>
      </c>
    </row>
    <row r="95" spans="1:17" ht="13.15" hidden="1" customHeight="1" x14ac:dyDescent="0.3">
      <c r="F95" s="181"/>
      <c r="G95" s="182"/>
      <c r="H95" s="182"/>
      <c r="I95" s="183"/>
      <c r="J95" s="180"/>
      <c r="L95" s="223"/>
      <c r="M95" s="122">
        <f>+M92+M93</f>
        <v>0</v>
      </c>
      <c r="N95" s="122">
        <f t="shared" ref="N95" si="35">+N92+N93</f>
        <v>0</v>
      </c>
      <c r="O95" s="30"/>
      <c r="Q95" s="34">
        <f t="shared" si="32"/>
        <v>0</v>
      </c>
    </row>
    <row r="96" spans="1:17" ht="13.15" hidden="1" customHeight="1" x14ac:dyDescent="0.3">
      <c r="E96" s="196"/>
      <c r="F96" s="197"/>
      <c r="G96" s="182"/>
      <c r="H96" s="182"/>
      <c r="I96" s="198"/>
      <c r="J96" s="180"/>
      <c r="Q96" s="8"/>
    </row>
    <row r="97" spans="5:19" ht="13.15" hidden="1" customHeight="1" x14ac:dyDescent="0.3">
      <c r="F97" s="199"/>
      <c r="G97" s="197"/>
      <c r="H97" s="200"/>
      <c r="I97" s="198"/>
      <c r="J97" s="180"/>
      <c r="L97" s="180"/>
      <c r="M97" s="180"/>
      <c r="N97" s="180"/>
      <c r="O97" s="180"/>
      <c r="P97" s="180"/>
      <c r="Q97" s="180"/>
      <c r="R97" s="180"/>
      <c r="S97" s="180"/>
    </row>
    <row r="98" spans="5:19" ht="13.15" hidden="1" customHeight="1" x14ac:dyDescent="0.3">
      <c r="F98" s="199"/>
      <c r="G98" s="197"/>
      <c r="H98" s="200"/>
      <c r="I98" s="198"/>
      <c r="J98" s="180"/>
      <c r="L98" s="180"/>
      <c r="M98" s="180"/>
      <c r="N98" s="180"/>
      <c r="O98" s="180"/>
      <c r="P98" s="180"/>
      <c r="Q98" s="180"/>
      <c r="R98" s="180"/>
      <c r="S98" s="180"/>
    </row>
    <row r="99" spans="5:19" x14ac:dyDescent="0.3">
      <c r="E99" s="180"/>
      <c r="F99" s="199"/>
      <c r="G99" s="197"/>
      <c r="H99" s="200"/>
      <c r="I99" s="198"/>
      <c r="J99" s="180"/>
      <c r="L99" s="180"/>
      <c r="M99" s="180"/>
      <c r="N99" s="180"/>
      <c r="O99" s="180"/>
      <c r="P99" s="180"/>
      <c r="Q99" s="180"/>
      <c r="R99" s="180"/>
      <c r="S99" s="180"/>
    </row>
    <row r="100" spans="5:19" x14ac:dyDescent="0.3">
      <c r="F100" s="181"/>
      <c r="G100" s="184"/>
      <c r="H100" s="182"/>
      <c r="I100" s="183"/>
      <c r="J100" s="180"/>
      <c r="L100" s="180"/>
      <c r="M100" s="180"/>
      <c r="N100" s="180"/>
      <c r="O100" s="180"/>
      <c r="P100" s="180"/>
      <c r="Q100" s="180"/>
      <c r="R100" s="180"/>
      <c r="S100" s="180"/>
    </row>
    <row r="101" spans="5:19" x14ac:dyDescent="0.3"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4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2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4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2"/>
      <c r="H109" s="182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E110" s="180"/>
      <c r="F110" s="181"/>
      <c r="G110" s="184"/>
      <c r="H110" s="180"/>
      <c r="I110" s="183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x14ac:dyDescent="0.3">
      <c r="F111" s="181"/>
      <c r="G111" s="182"/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6:19" ht="42.65" customHeight="1" x14ac:dyDescent="0.25"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6:19" ht="12.5" x14ac:dyDescent="0.25">
      <c r="F114" s="179"/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6:19" ht="12.5" x14ac:dyDescent="0.25"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6:19" x14ac:dyDescent="0.3"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6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6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6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6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A0CB-2F9C-449E-9FF6-B426EA91B640}">
  <dimension ref="A1:S120"/>
  <sheetViews>
    <sheetView topLeftCell="D50" zoomScale="90" zoomScaleNormal="90" workbookViewId="0">
      <selection activeCell="T59" sqref="T59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6"/>
      <c r="F37" s="173"/>
      <c r="G37" s="174"/>
      <c r="H37" s="175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37.5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6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146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15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25">
      <c r="G90" s="8"/>
      <c r="H90" s="8"/>
      <c r="I90" s="41"/>
      <c r="Q90" s="8">
        <f t="shared" si="32"/>
        <v>0</v>
      </c>
    </row>
    <row r="91" spans="1:17" ht="15" customHeight="1" x14ac:dyDescent="0.25">
      <c r="G91" s="8"/>
      <c r="H91" s="8"/>
      <c r="I91" s="134"/>
      <c r="Q91" s="8">
        <f t="shared" si="32"/>
        <v>0</v>
      </c>
    </row>
    <row r="92" spans="1:17" ht="15" customHeight="1" x14ac:dyDescent="0.25">
      <c r="E92" s="180"/>
      <c r="F92" s="201"/>
      <c r="G92" s="180"/>
      <c r="H92" s="180"/>
      <c r="I92" s="202"/>
      <c r="J92" s="180"/>
      <c r="M92" s="8">
        <f>SUM(M8+M23+M38+M59+M68)</f>
        <v>0</v>
      </c>
      <c r="N92" s="8">
        <f>SUM(N8+N23+N38+N59+N68)</f>
        <v>0</v>
      </c>
      <c r="Q92" s="8">
        <f t="shared" si="32"/>
        <v>0</v>
      </c>
    </row>
    <row r="93" spans="1:17" ht="15" customHeight="1" x14ac:dyDescent="0.25">
      <c r="E93" s="180"/>
      <c r="F93" s="201"/>
      <c r="G93" s="180"/>
      <c r="H93" s="180"/>
      <c r="I93" s="183"/>
      <c r="J93" s="180"/>
      <c r="M93" s="8">
        <f>+M92*0.07</f>
        <v>0</v>
      </c>
      <c r="N93" s="8">
        <f t="shared" ref="N93" si="34">+N92*0.07</f>
        <v>0</v>
      </c>
      <c r="Q93" s="8">
        <f t="shared" si="32"/>
        <v>0</v>
      </c>
    </row>
    <row r="94" spans="1:17" x14ac:dyDescent="0.3">
      <c r="E94" s="180"/>
      <c r="F94" s="181"/>
      <c r="G94" s="182"/>
      <c r="H94" s="182"/>
      <c r="I94" s="183"/>
      <c r="J94" s="180"/>
      <c r="Q94" s="8">
        <f t="shared" si="32"/>
        <v>0</v>
      </c>
    </row>
    <row r="95" spans="1:17" ht="13.15" hidden="1" customHeight="1" x14ac:dyDescent="0.3">
      <c r="E95" s="203"/>
      <c r="F95" s="190"/>
      <c r="G95" s="191"/>
      <c r="H95" s="191"/>
      <c r="I95" s="192"/>
      <c r="J95" s="180"/>
      <c r="L95" s="223"/>
      <c r="M95" s="122">
        <f>+M92+M93</f>
        <v>0</v>
      </c>
      <c r="N95" s="122">
        <f t="shared" ref="N95" si="35">+N92+N93</f>
        <v>0</v>
      </c>
      <c r="O95" s="30"/>
      <c r="Q95" s="34">
        <f t="shared" si="32"/>
        <v>0</v>
      </c>
    </row>
    <row r="96" spans="1:17" ht="13.15" hidden="1" customHeight="1" x14ac:dyDescent="0.3">
      <c r="E96" s="195"/>
      <c r="F96" s="193"/>
      <c r="G96" s="190"/>
      <c r="H96" s="194"/>
      <c r="I96" s="192"/>
      <c r="J96" s="180"/>
      <c r="Q96" s="8"/>
    </row>
    <row r="97" spans="5:19" ht="13.15" hidden="1" customHeight="1" x14ac:dyDescent="0.3">
      <c r="E97" s="195"/>
      <c r="F97" s="193"/>
      <c r="G97" s="190"/>
      <c r="H97" s="194"/>
      <c r="I97" s="192"/>
      <c r="J97" s="180"/>
      <c r="L97" s="180"/>
      <c r="M97" s="180"/>
      <c r="N97" s="180"/>
      <c r="O97" s="180"/>
      <c r="P97" s="180"/>
      <c r="Q97" s="180"/>
      <c r="R97" s="180"/>
      <c r="S97" s="180"/>
    </row>
    <row r="98" spans="5:19" ht="13.15" hidden="1" customHeight="1" x14ac:dyDescent="0.3">
      <c r="E98" s="195"/>
      <c r="F98" s="193"/>
      <c r="G98" s="190"/>
      <c r="H98" s="194"/>
      <c r="I98" s="192"/>
      <c r="J98" s="180"/>
      <c r="L98" s="180"/>
      <c r="M98" s="180"/>
      <c r="N98" s="180"/>
      <c r="O98" s="180"/>
      <c r="P98" s="180"/>
      <c r="Q98" s="180"/>
      <c r="R98" s="180"/>
      <c r="S98" s="180"/>
    </row>
    <row r="99" spans="5:19" x14ac:dyDescent="0.3">
      <c r="E99" s="180"/>
      <c r="F99" s="181"/>
      <c r="G99" s="184"/>
      <c r="H99" s="182"/>
      <c r="I99" s="183"/>
      <c r="J99" s="180"/>
      <c r="L99" s="180"/>
      <c r="M99" s="180"/>
      <c r="N99" s="180"/>
      <c r="O99" s="180"/>
      <c r="P99" s="180"/>
      <c r="Q99" s="180"/>
      <c r="R99" s="180"/>
      <c r="S99" s="180"/>
    </row>
    <row r="100" spans="5:19" x14ac:dyDescent="0.3">
      <c r="E100" s="180"/>
      <c r="F100" s="181"/>
      <c r="G100" s="184"/>
      <c r="H100" s="182"/>
      <c r="I100" s="183"/>
      <c r="J100" s="180"/>
      <c r="L100" s="180"/>
      <c r="M100" s="180"/>
      <c r="N100" s="180"/>
      <c r="O100" s="180"/>
      <c r="P100" s="180"/>
      <c r="Q100" s="180"/>
      <c r="R100" s="180"/>
      <c r="S100" s="180"/>
    </row>
    <row r="101" spans="5:19" x14ac:dyDescent="0.3">
      <c r="E101" s="180"/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E102" s="180"/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2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4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2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4"/>
      <c r="H109" s="180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E110" s="180"/>
      <c r="F110" s="181"/>
      <c r="G110" s="182"/>
      <c r="H110" s="204"/>
      <c r="I110" s="192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ht="12.5" x14ac:dyDescent="0.25">
      <c r="E111" s="180"/>
      <c r="F111" s="201"/>
      <c r="G111" s="204"/>
      <c r="H111" s="204"/>
      <c r="I111" s="192"/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E112" s="180"/>
      <c r="F112" s="201"/>
      <c r="G112" s="204"/>
      <c r="H112" s="204"/>
      <c r="I112" s="192"/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5:19" ht="42.65" customHeight="1" x14ac:dyDescent="0.25">
      <c r="E113" s="180"/>
      <c r="F113" s="205"/>
      <c r="G113" s="204"/>
      <c r="H113" s="204"/>
      <c r="I113" s="192"/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5:19" ht="12.5" x14ac:dyDescent="0.25">
      <c r="E114" s="180"/>
      <c r="F114" s="201"/>
      <c r="G114" s="204"/>
      <c r="H114" s="204"/>
      <c r="I114" s="192"/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5:19" ht="12.5" x14ac:dyDescent="0.25">
      <c r="E115" s="180"/>
      <c r="F115" s="201"/>
      <c r="G115" s="204"/>
      <c r="H115" s="204"/>
      <c r="I115" s="192"/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5:19" x14ac:dyDescent="0.3"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5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5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5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5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9A0E-6897-445D-B29C-4F8E58AC08DF}">
  <dimension ref="A1:S120"/>
  <sheetViews>
    <sheetView topLeftCell="D49" zoomScale="90" zoomScaleNormal="90" workbookViewId="0">
      <selection activeCell="U59" sqref="U59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6"/>
      <c r="F37" s="173"/>
      <c r="G37" s="174"/>
      <c r="H37" s="175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48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6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146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21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25">
      <c r="G90" s="8"/>
      <c r="H90" s="8"/>
      <c r="I90" s="41"/>
      <c r="Q90" s="8">
        <f t="shared" si="32"/>
        <v>0</v>
      </c>
    </row>
    <row r="91" spans="1:17" ht="15" customHeight="1" x14ac:dyDescent="0.25">
      <c r="G91" s="8"/>
      <c r="H91" s="8"/>
      <c r="I91" s="134"/>
      <c r="Q91" s="8">
        <f t="shared" si="32"/>
        <v>0</v>
      </c>
    </row>
    <row r="92" spans="1:17" ht="15" customHeight="1" x14ac:dyDescent="0.25">
      <c r="E92" s="180"/>
      <c r="F92" s="201"/>
      <c r="G92" s="180"/>
      <c r="H92" s="180"/>
      <c r="I92" s="202"/>
      <c r="J92" s="180"/>
      <c r="M92" s="8">
        <f>SUM(M8+M23+M38+M59+M68)</f>
        <v>0</v>
      </c>
      <c r="N92" s="8">
        <f>SUM(N8+N23+N38+N59+N68)</f>
        <v>0</v>
      </c>
      <c r="Q92" s="8">
        <f t="shared" si="32"/>
        <v>0</v>
      </c>
    </row>
    <row r="93" spans="1:17" ht="15" customHeight="1" x14ac:dyDescent="0.25">
      <c r="E93" s="180"/>
      <c r="F93" s="201"/>
      <c r="G93" s="180"/>
      <c r="H93" s="180"/>
      <c r="I93" s="183"/>
      <c r="J93" s="180"/>
      <c r="M93" s="8">
        <f>+M92*0.07</f>
        <v>0</v>
      </c>
      <c r="N93" s="8">
        <f t="shared" ref="N93" si="34">+N92*0.07</f>
        <v>0</v>
      </c>
      <c r="Q93" s="8">
        <f t="shared" si="32"/>
        <v>0</v>
      </c>
    </row>
    <row r="94" spans="1:17" x14ac:dyDescent="0.3">
      <c r="E94" s="180"/>
      <c r="F94" s="181"/>
      <c r="G94" s="182"/>
      <c r="H94" s="182"/>
      <c r="I94" s="183"/>
      <c r="J94" s="180"/>
      <c r="Q94" s="8">
        <f t="shared" si="32"/>
        <v>0</v>
      </c>
    </row>
    <row r="95" spans="1:17" ht="13.15" hidden="1" customHeight="1" x14ac:dyDescent="0.3">
      <c r="E95" s="203"/>
      <c r="F95" s="190"/>
      <c r="G95" s="191"/>
      <c r="H95" s="191"/>
      <c r="I95" s="192"/>
      <c r="J95" s="180"/>
      <c r="L95" s="223"/>
      <c r="M95" s="122">
        <f>+M92+M93</f>
        <v>0</v>
      </c>
      <c r="N95" s="122">
        <f t="shared" ref="N95" si="35">+N92+N93</f>
        <v>0</v>
      </c>
      <c r="O95" s="30"/>
      <c r="Q95" s="34">
        <f t="shared" si="32"/>
        <v>0</v>
      </c>
    </row>
    <row r="96" spans="1:17" ht="13.15" hidden="1" customHeight="1" x14ac:dyDescent="0.3">
      <c r="E96" s="195"/>
      <c r="F96" s="193"/>
      <c r="G96" s="190"/>
      <c r="H96" s="194"/>
      <c r="I96" s="192"/>
      <c r="J96" s="180"/>
      <c r="Q96" s="8"/>
    </row>
    <row r="97" spans="5:19" ht="13.15" hidden="1" customHeight="1" x14ac:dyDescent="0.3">
      <c r="E97" s="195"/>
      <c r="F97" s="193"/>
      <c r="G97" s="190"/>
      <c r="H97" s="194"/>
      <c r="I97" s="192"/>
      <c r="J97" s="180"/>
      <c r="L97" s="180"/>
      <c r="M97" s="180"/>
      <c r="N97" s="180"/>
      <c r="O97" s="180"/>
      <c r="P97" s="180"/>
      <c r="Q97" s="180"/>
      <c r="R97" s="180"/>
      <c r="S97" s="180"/>
    </row>
    <row r="98" spans="5:19" ht="13.15" hidden="1" customHeight="1" x14ac:dyDescent="0.3">
      <c r="E98" s="195"/>
      <c r="F98" s="193"/>
      <c r="G98" s="190"/>
      <c r="H98" s="194"/>
      <c r="I98" s="192"/>
      <c r="J98" s="180"/>
      <c r="L98" s="180"/>
      <c r="M98" s="180"/>
      <c r="N98" s="180"/>
      <c r="O98" s="180"/>
      <c r="P98" s="180"/>
      <c r="Q98" s="180"/>
      <c r="R98" s="180"/>
      <c r="S98" s="180"/>
    </row>
    <row r="99" spans="5:19" x14ac:dyDescent="0.3">
      <c r="E99" s="180"/>
      <c r="F99" s="181"/>
      <c r="G99" s="184"/>
      <c r="H99" s="182"/>
      <c r="I99" s="183"/>
      <c r="J99" s="180"/>
      <c r="L99" s="180"/>
      <c r="M99" s="180"/>
      <c r="N99" s="180"/>
      <c r="O99" s="180"/>
      <c r="P99" s="180"/>
      <c r="Q99" s="180"/>
      <c r="R99" s="180"/>
      <c r="S99" s="180"/>
    </row>
    <row r="100" spans="5:19" x14ac:dyDescent="0.3">
      <c r="E100" s="180"/>
      <c r="F100" s="181"/>
      <c r="G100" s="184"/>
      <c r="H100" s="182"/>
      <c r="I100" s="183"/>
      <c r="J100" s="180"/>
      <c r="L100" s="180"/>
      <c r="M100" s="180"/>
      <c r="N100" s="180"/>
      <c r="O100" s="180"/>
      <c r="P100" s="180"/>
      <c r="Q100" s="180"/>
      <c r="R100" s="180"/>
      <c r="S100" s="180"/>
    </row>
    <row r="101" spans="5:19" x14ac:dyDescent="0.3">
      <c r="E101" s="180"/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E102" s="180"/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2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4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2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4"/>
      <c r="H109" s="180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E110" s="180"/>
      <c r="F110" s="181"/>
      <c r="G110" s="182"/>
      <c r="H110" s="204"/>
      <c r="I110" s="192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ht="12.5" x14ac:dyDescent="0.25">
      <c r="E111" s="180"/>
      <c r="F111" s="201"/>
      <c r="G111" s="204"/>
      <c r="H111" s="204"/>
      <c r="I111" s="192"/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E112" s="180"/>
      <c r="F112" s="201"/>
      <c r="G112" s="204"/>
      <c r="H112" s="204"/>
      <c r="I112" s="192"/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5:19" ht="42.65" customHeight="1" x14ac:dyDescent="0.25">
      <c r="E113" s="180"/>
      <c r="F113" s="205"/>
      <c r="G113" s="204"/>
      <c r="H113" s="204"/>
      <c r="I113" s="192"/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5:19" ht="12.5" x14ac:dyDescent="0.25">
      <c r="E114" s="180"/>
      <c r="F114" s="201"/>
      <c r="G114" s="204"/>
      <c r="H114" s="204"/>
      <c r="I114" s="192"/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5:19" ht="12.5" x14ac:dyDescent="0.25"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5:19" x14ac:dyDescent="0.3"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5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5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5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5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E8AB-B809-4CF7-A8CA-135EEECB8622}">
  <dimension ref="A1:S120"/>
  <sheetViews>
    <sheetView topLeftCell="D49" zoomScale="90" zoomScaleNormal="90" workbookViewId="0">
      <selection activeCell="T59" sqref="T59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6"/>
      <c r="F37" s="173"/>
      <c r="G37" s="174"/>
      <c r="H37" s="175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37.5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6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146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15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25">
      <c r="G90" s="8"/>
      <c r="H90" s="8"/>
      <c r="I90" s="41"/>
      <c r="Q90" s="8">
        <f t="shared" si="32"/>
        <v>0</v>
      </c>
    </row>
    <row r="91" spans="1:17" ht="15" customHeight="1" x14ac:dyDescent="0.25">
      <c r="G91" s="8"/>
      <c r="H91" s="8"/>
      <c r="I91" s="134"/>
      <c r="Q91" s="8">
        <f t="shared" si="32"/>
        <v>0</v>
      </c>
    </row>
    <row r="92" spans="1:17" ht="15" customHeight="1" x14ac:dyDescent="0.25">
      <c r="G92" s="8"/>
      <c r="H92" s="8"/>
      <c r="I92" s="135"/>
      <c r="J92" s="180"/>
      <c r="M92" s="8">
        <f>SUM(M8+M23+M38+M59+M68)</f>
        <v>0</v>
      </c>
      <c r="N92" s="8">
        <f>SUM(N8+N23+N38+N59+N68)</f>
        <v>0</v>
      </c>
      <c r="Q92" s="8">
        <f t="shared" si="32"/>
        <v>0</v>
      </c>
    </row>
    <row r="93" spans="1:17" ht="15" customHeight="1" x14ac:dyDescent="0.25">
      <c r="E93" s="180"/>
      <c r="F93" s="201"/>
      <c r="G93" s="180"/>
      <c r="H93" s="180"/>
      <c r="I93" s="183"/>
      <c r="J93" s="180"/>
      <c r="M93" s="8">
        <f>+M92*0.07</f>
        <v>0</v>
      </c>
      <c r="N93" s="8">
        <f t="shared" ref="N93" si="34">+N92*0.07</f>
        <v>0</v>
      </c>
      <c r="Q93" s="8">
        <f t="shared" si="32"/>
        <v>0</v>
      </c>
    </row>
    <row r="94" spans="1:17" x14ac:dyDescent="0.3">
      <c r="E94" s="180"/>
      <c r="F94" s="181"/>
      <c r="G94" s="182"/>
      <c r="H94" s="182"/>
      <c r="I94" s="183"/>
      <c r="J94" s="180"/>
      <c r="Q94" s="8">
        <f t="shared" si="32"/>
        <v>0</v>
      </c>
    </row>
    <row r="95" spans="1:17" ht="13.15" hidden="1" customHeight="1" x14ac:dyDescent="0.3">
      <c r="E95" s="203"/>
      <c r="F95" s="190"/>
      <c r="G95" s="191"/>
      <c r="H95" s="191"/>
      <c r="I95" s="192"/>
      <c r="J95" s="180"/>
      <c r="M95" s="8">
        <f>+M92+M93</f>
        <v>0</v>
      </c>
      <c r="N95" s="8">
        <f t="shared" ref="N95" si="35">+N92+N93</f>
        <v>0</v>
      </c>
      <c r="Q95" s="8">
        <f t="shared" si="32"/>
        <v>0</v>
      </c>
    </row>
    <row r="96" spans="1:17" ht="13.15" hidden="1" customHeight="1" x14ac:dyDescent="0.3">
      <c r="E96" s="195"/>
      <c r="F96" s="193"/>
      <c r="G96" s="190"/>
      <c r="H96" s="194"/>
      <c r="I96" s="192"/>
      <c r="J96" s="180"/>
      <c r="Q96" s="8"/>
    </row>
    <row r="97" spans="5:19" ht="13.15" hidden="1" customHeight="1" x14ac:dyDescent="0.3">
      <c r="E97" s="195"/>
      <c r="F97" s="193"/>
      <c r="G97" s="190"/>
      <c r="H97" s="194"/>
      <c r="I97" s="192"/>
      <c r="J97" s="180"/>
      <c r="Q97" s="8"/>
    </row>
    <row r="98" spans="5:19" ht="13.15" hidden="1" customHeight="1" x14ac:dyDescent="0.3">
      <c r="E98" s="195"/>
      <c r="F98" s="193"/>
      <c r="G98" s="190"/>
      <c r="H98" s="194"/>
      <c r="I98" s="192"/>
      <c r="J98" s="180"/>
      <c r="Q98" s="8"/>
    </row>
    <row r="99" spans="5:19" x14ac:dyDescent="0.3">
      <c r="E99" s="180"/>
      <c r="F99" s="181"/>
      <c r="G99" s="184"/>
      <c r="H99" s="182"/>
      <c r="I99" s="183"/>
      <c r="J99" s="180"/>
      <c r="Q99" s="8"/>
    </row>
    <row r="100" spans="5:19" x14ac:dyDescent="0.3">
      <c r="E100" s="180"/>
      <c r="F100" s="181"/>
      <c r="G100" s="184"/>
      <c r="H100" s="182"/>
      <c r="I100" s="183"/>
      <c r="J100" s="180"/>
      <c r="Q100" s="8"/>
    </row>
    <row r="101" spans="5:19" x14ac:dyDescent="0.3">
      <c r="E101" s="180"/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E102" s="180"/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2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4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2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4"/>
      <c r="H109" s="180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E110" s="180"/>
      <c r="F110" s="181"/>
      <c r="G110" s="182"/>
      <c r="H110" s="204"/>
      <c r="I110" s="192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ht="12.5" x14ac:dyDescent="0.25">
      <c r="E111" s="180"/>
      <c r="F111" s="201"/>
      <c r="G111" s="204"/>
      <c r="H111" s="204"/>
      <c r="I111" s="192"/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E112" s="180"/>
      <c r="F112" s="201"/>
      <c r="G112" s="204"/>
      <c r="H112" s="204"/>
      <c r="I112" s="192"/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5:19" ht="42.65" customHeight="1" x14ac:dyDescent="0.25">
      <c r="E113" s="180"/>
      <c r="F113" s="205"/>
      <c r="G113" s="204"/>
      <c r="H113" s="204"/>
      <c r="I113" s="192"/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5:19" ht="12.5" x14ac:dyDescent="0.25">
      <c r="E114" s="180"/>
      <c r="F114" s="201"/>
      <c r="G114" s="204"/>
      <c r="H114" s="204"/>
      <c r="I114" s="192"/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5:19" ht="12.5" x14ac:dyDescent="0.25">
      <c r="E115" s="180"/>
      <c r="F115" s="201"/>
      <c r="G115" s="204"/>
      <c r="H115" s="204"/>
      <c r="I115" s="192"/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5:19" x14ac:dyDescent="0.3">
      <c r="E116" s="180"/>
      <c r="F116" s="201"/>
      <c r="G116" s="204"/>
      <c r="H116" s="204"/>
      <c r="I116" s="192"/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5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5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5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5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EC3E-0CE6-4371-9336-510B031014CC}">
  <dimension ref="A1:S120"/>
  <sheetViews>
    <sheetView tabSelected="1" topLeftCell="D1" zoomScale="90" zoomScaleNormal="90" workbookViewId="0">
      <selection activeCell="U49" sqref="U49"/>
    </sheetView>
  </sheetViews>
  <sheetFormatPr defaultColWidth="8.7265625" defaultRowHeight="13" x14ac:dyDescent="0.3"/>
  <cols>
    <col min="1" max="1" width="18.26953125" style="8" hidden="1" customWidth="1"/>
    <col min="2" max="2" width="8.7265625" style="8" hidden="1" customWidth="1"/>
    <col min="3" max="3" width="11" style="8" hidden="1" customWidth="1"/>
    <col min="4" max="4" width="3.453125" style="8" customWidth="1"/>
    <col min="5" max="5" width="61.1796875" style="8" customWidth="1"/>
    <col min="6" max="6" width="15" style="15" customWidth="1"/>
    <col min="7" max="7" width="12.26953125" style="10" customWidth="1"/>
    <col min="8" max="8" width="10.7265625" style="10" bestFit="1" customWidth="1"/>
    <col min="9" max="9" width="23.453125" style="11" customWidth="1"/>
    <col min="10" max="10" width="8.54296875" style="8" customWidth="1"/>
    <col min="11" max="11" width="45.54296875" style="8" customWidth="1"/>
    <col min="12" max="12" width="8.453125" style="8" customWidth="1"/>
    <col min="13" max="14" width="13.26953125" style="8" hidden="1" customWidth="1"/>
    <col min="15" max="15" width="27.26953125" style="8" hidden="1" customWidth="1"/>
    <col min="16" max="16" width="8.7265625" style="8" hidden="1" customWidth="1"/>
    <col min="17" max="17" width="15.26953125" style="14" hidden="1" customWidth="1"/>
    <col min="18" max="18" width="0" style="8" hidden="1" customWidth="1"/>
    <col min="19" max="16384" width="8.7265625" style="8"/>
  </cols>
  <sheetData>
    <row r="1" spans="1:17" ht="12.75" customHeight="1" x14ac:dyDescent="0.3"/>
    <row r="2" spans="1:17" x14ac:dyDescent="0.3">
      <c r="E2" s="26" t="s">
        <v>48</v>
      </c>
      <c r="F2" s="10"/>
      <c r="G2" s="9"/>
      <c r="K2" s="13"/>
      <c r="L2" s="13"/>
      <c r="M2" s="12"/>
      <c r="O2" s="13"/>
    </row>
    <row r="3" spans="1:17" ht="12.75" customHeight="1" x14ac:dyDescent="0.3">
      <c r="E3" s="26" t="s">
        <v>97</v>
      </c>
      <c r="F3" s="171"/>
    </row>
    <row r="4" spans="1:17" ht="13.5" thickBot="1" x14ac:dyDescent="0.35"/>
    <row r="5" spans="1:17" ht="17.649999999999999" customHeight="1" thickBot="1" x14ac:dyDescent="0.35">
      <c r="E5" s="16"/>
      <c r="F5" s="243" t="s">
        <v>50</v>
      </c>
      <c r="G5" s="244"/>
      <c r="H5" s="245"/>
      <c r="I5" s="17"/>
      <c r="J5" s="18"/>
      <c r="M5" s="246" t="s">
        <v>51</v>
      </c>
      <c r="N5" s="247"/>
    </row>
    <row r="6" spans="1:17" ht="30.75" customHeight="1" x14ac:dyDescent="0.25">
      <c r="A6" s="19" t="s">
        <v>52</v>
      </c>
      <c r="B6" s="20"/>
      <c r="C6" s="20"/>
      <c r="D6" s="21"/>
      <c r="E6" s="22" t="s">
        <v>53</v>
      </c>
      <c r="F6" s="125" t="s">
        <v>54</v>
      </c>
      <c r="G6" s="126" t="s">
        <v>55</v>
      </c>
      <c r="H6" s="127" t="s">
        <v>56</v>
      </c>
      <c r="I6" s="128" t="s">
        <v>53</v>
      </c>
      <c r="J6" s="129" t="s">
        <v>17</v>
      </c>
      <c r="K6" s="23" t="s">
        <v>57</v>
      </c>
      <c r="L6" s="143"/>
      <c r="M6" s="217" t="s">
        <v>58</v>
      </c>
      <c r="N6" s="130" t="s">
        <v>59</v>
      </c>
      <c r="O6" s="23" t="s">
        <v>57</v>
      </c>
      <c r="Q6" s="24" t="s">
        <v>60</v>
      </c>
    </row>
    <row r="7" spans="1:17" ht="29.25" customHeight="1" x14ac:dyDescent="0.3">
      <c r="A7" s="25" t="str">
        <f>CONCATENATE(B7,"_",C7)</f>
        <v>0_A</v>
      </c>
      <c r="B7" s="25">
        <f>$F$2</f>
        <v>0</v>
      </c>
      <c r="C7" s="25" t="s">
        <v>61</v>
      </c>
      <c r="D7" s="26"/>
      <c r="E7" s="144" t="s">
        <v>62</v>
      </c>
      <c r="F7" s="27"/>
      <c r="G7" s="28"/>
      <c r="H7" s="28"/>
      <c r="I7" s="128"/>
      <c r="J7" s="29"/>
      <c r="K7" s="30"/>
      <c r="L7" s="219"/>
      <c r="M7" s="218"/>
      <c r="N7" s="142"/>
      <c r="O7" s="30"/>
    </row>
    <row r="8" spans="1:17" ht="58.5" customHeight="1" x14ac:dyDescent="0.3">
      <c r="A8" s="31" t="e">
        <f t="shared" ref="A8:A74" si="0">CONCATENATE(B8,"_",C8)</f>
        <v>#REF!</v>
      </c>
      <c r="B8" s="31">
        <f>$F$2</f>
        <v>0</v>
      </c>
      <c r="C8" s="31" t="e">
        <f>CONCATENATE(#REF!,#REF!,#REF!,#REF!)</f>
        <v>#REF!</v>
      </c>
      <c r="D8" s="32"/>
      <c r="E8" s="208" t="s">
        <v>63</v>
      </c>
      <c r="F8" s="153"/>
      <c r="G8" s="154"/>
      <c r="H8" s="155"/>
      <c r="I8" s="128">
        <f>I9+I16</f>
        <v>4000</v>
      </c>
      <c r="J8" s="156">
        <f>I8/I86</f>
        <v>3.6330608537693009E-2</v>
      </c>
      <c r="K8" s="33"/>
      <c r="L8" s="220"/>
      <c r="M8" s="124">
        <f>M9</f>
        <v>0</v>
      </c>
      <c r="N8" s="124">
        <f t="shared" ref="N8" si="1">N9</f>
        <v>0</v>
      </c>
      <c r="O8" s="33"/>
      <c r="Q8" s="34">
        <f t="shared" ref="Q8:Q26" si="2">I8-SUM(M8:N8)</f>
        <v>4000</v>
      </c>
    </row>
    <row r="9" spans="1:17" ht="28.9" customHeight="1" x14ac:dyDescent="0.3">
      <c r="A9" s="8" t="e">
        <f t="shared" si="0"/>
        <v>#REF!</v>
      </c>
      <c r="B9" s="8">
        <f>$F$2</f>
        <v>0</v>
      </c>
      <c r="C9" s="8" t="e">
        <f>CONCATENATE(#REF!,#REF!,#REF!,#REF!)</f>
        <v>#REF!</v>
      </c>
      <c r="E9" s="209" t="s">
        <v>20</v>
      </c>
      <c r="F9" s="158"/>
      <c r="G9" s="159"/>
      <c r="H9" s="160"/>
      <c r="I9" s="177">
        <f>SUBTOTAL(9,I10:I15)</f>
        <v>2000</v>
      </c>
      <c r="J9" s="156"/>
      <c r="K9" s="33"/>
      <c r="L9" s="219"/>
      <c r="M9" s="169">
        <f>SUM(M10:M15)</f>
        <v>0</v>
      </c>
      <c r="N9" s="169">
        <f t="shared" ref="N9" si="3">SUM(N10:N15)</f>
        <v>0</v>
      </c>
      <c r="O9" s="30"/>
      <c r="Q9" s="34">
        <f t="shared" si="2"/>
        <v>2000</v>
      </c>
    </row>
    <row r="10" spans="1:17" ht="15" customHeight="1" x14ac:dyDescent="0.3">
      <c r="A10" s="35" t="e">
        <f t="shared" si="0"/>
        <v>#REF!</v>
      </c>
      <c r="B10" s="35">
        <f>$F$2</f>
        <v>0</v>
      </c>
      <c r="C10" s="36" t="e">
        <f>CONCATENATE(#REF!,#REF!,#REF!,#REF!)</f>
        <v>#REF!</v>
      </c>
      <c r="D10" s="37"/>
      <c r="E10" s="145" t="s">
        <v>64</v>
      </c>
      <c r="F10" s="148" t="s">
        <v>54</v>
      </c>
      <c r="G10" s="149">
        <v>1</v>
      </c>
      <c r="H10" s="149">
        <v>2000</v>
      </c>
      <c r="I10" s="128">
        <f>+G10*H10</f>
        <v>2000</v>
      </c>
      <c r="J10" s="156"/>
      <c r="K10" s="33"/>
      <c r="L10" s="219"/>
      <c r="M10" s="123"/>
      <c r="N10" s="121"/>
      <c r="O10" s="30"/>
      <c r="Q10" s="34">
        <f t="shared" si="2"/>
        <v>2000</v>
      </c>
    </row>
    <row r="11" spans="1:17" ht="15" customHeight="1" x14ac:dyDescent="0.3">
      <c r="A11" s="38"/>
      <c r="B11" s="38"/>
      <c r="C11" s="38"/>
      <c r="D11" s="37"/>
      <c r="E11" s="145" t="s">
        <v>65</v>
      </c>
      <c r="F11" s="148"/>
      <c r="G11" s="149"/>
      <c r="H11" s="149"/>
      <c r="I11" s="128">
        <f t="shared" ref="I11:I15" si="4">+G11*H11</f>
        <v>0</v>
      </c>
      <c r="J11" s="156"/>
      <c r="K11" s="33"/>
      <c r="L11" s="219"/>
      <c r="M11" s="123"/>
      <c r="N11" s="121"/>
      <c r="O11" s="30"/>
      <c r="Q11" s="34">
        <f t="shared" si="2"/>
        <v>0</v>
      </c>
    </row>
    <row r="12" spans="1:17" ht="15" customHeight="1" x14ac:dyDescent="0.3">
      <c r="A12" s="38"/>
      <c r="B12" s="38"/>
      <c r="C12" s="38"/>
      <c r="D12" s="37"/>
      <c r="E12" s="145" t="s">
        <v>66</v>
      </c>
      <c r="F12" s="148"/>
      <c r="G12" s="149"/>
      <c r="H12" s="149"/>
      <c r="I12" s="128">
        <f t="shared" si="4"/>
        <v>0</v>
      </c>
      <c r="J12" s="156"/>
      <c r="K12" s="33"/>
      <c r="L12" s="219"/>
      <c r="M12" s="123"/>
      <c r="N12" s="121"/>
      <c r="O12" s="30"/>
      <c r="Q12" s="34">
        <f t="shared" si="2"/>
        <v>0</v>
      </c>
    </row>
    <row r="13" spans="1:17" ht="15" customHeight="1" x14ac:dyDescent="0.3">
      <c r="A13" s="38"/>
      <c r="B13" s="38"/>
      <c r="C13" s="38"/>
      <c r="D13" s="37"/>
      <c r="E13" s="145" t="s">
        <v>67</v>
      </c>
      <c r="F13" s="148"/>
      <c r="G13" s="149"/>
      <c r="H13" s="149"/>
      <c r="I13" s="128">
        <f t="shared" si="4"/>
        <v>0</v>
      </c>
      <c r="J13" s="156"/>
      <c r="K13" s="33"/>
      <c r="L13" s="219"/>
      <c r="M13" s="123"/>
      <c r="N13" s="121"/>
      <c r="O13" s="30"/>
      <c r="Q13" s="34">
        <f t="shared" si="2"/>
        <v>0</v>
      </c>
    </row>
    <row r="14" spans="1:17" ht="15" customHeight="1" x14ac:dyDescent="0.3">
      <c r="A14" s="38"/>
      <c r="B14" s="38"/>
      <c r="C14" s="38"/>
      <c r="D14" s="37"/>
      <c r="E14" s="145" t="s">
        <v>68</v>
      </c>
      <c r="F14" s="148"/>
      <c r="G14" s="149"/>
      <c r="H14" s="149"/>
      <c r="I14" s="128">
        <f t="shared" si="4"/>
        <v>0</v>
      </c>
      <c r="J14" s="156"/>
      <c r="K14" s="33"/>
      <c r="L14" s="219"/>
      <c r="M14" s="123"/>
      <c r="N14" s="121"/>
      <c r="O14" s="30"/>
      <c r="Q14" s="34">
        <f t="shared" si="2"/>
        <v>0</v>
      </c>
    </row>
    <row r="15" spans="1:17" ht="15" customHeight="1" x14ac:dyDescent="0.3">
      <c r="A15" s="38"/>
      <c r="B15" s="38"/>
      <c r="C15" s="38"/>
      <c r="D15" s="37"/>
      <c r="E15" s="145"/>
      <c r="F15" s="148"/>
      <c r="G15" s="149"/>
      <c r="H15" s="149"/>
      <c r="I15" s="128">
        <f t="shared" si="4"/>
        <v>0</v>
      </c>
      <c r="J15" s="156"/>
      <c r="K15" s="33"/>
      <c r="L15" s="219"/>
      <c r="M15" s="123"/>
      <c r="N15" s="121"/>
      <c r="O15" s="30"/>
      <c r="Q15" s="34">
        <f t="shared" si="2"/>
        <v>0</v>
      </c>
    </row>
    <row r="16" spans="1:17" ht="29.5" customHeight="1" x14ac:dyDescent="0.3">
      <c r="A16" s="8" t="e">
        <f t="shared" ref="A16:A17" si="5">CONCATENATE(B16,"_",C16)</f>
        <v>#REF!</v>
      </c>
      <c r="B16" s="8">
        <f>$F$2</f>
        <v>0</v>
      </c>
      <c r="C16" s="8" t="e">
        <f>CONCATENATE(#REF!,#REF!,#REF!,#REF!)</f>
        <v>#REF!</v>
      </c>
      <c r="E16" s="209" t="s">
        <v>21</v>
      </c>
      <c r="F16" s="158"/>
      <c r="G16" s="159"/>
      <c r="H16" s="160"/>
      <c r="I16" s="177">
        <f>SUBTOTAL(9,I17:I22)</f>
        <v>2000</v>
      </c>
      <c r="J16" s="156"/>
      <c r="K16" s="33"/>
      <c r="L16" s="219"/>
      <c r="M16" s="169">
        <f>SUM(M17:M22)</f>
        <v>0</v>
      </c>
      <c r="N16" s="169">
        <f t="shared" ref="N16" si="6">SUM(N17:N22)</f>
        <v>0</v>
      </c>
      <c r="O16" s="30"/>
      <c r="Q16" s="34">
        <f t="shared" si="2"/>
        <v>2000</v>
      </c>
    </row>
    <row r="17" spans="1:17" ht="15" customHeight="1" x14ac:dyDescent="0.3">
      <c r="A17" s="35" t="e">
        <f t="shared" si="5"/>
        <v>#REF!</v>
      </c>
      <c r="B17" s="35">
        <f>$F$2</f>
        <v>0</v>
      </c>
      <c r="C17" s="36" t="e">
        <f>CONCATENATE(#REF!,#REF!,#REF!,#REF!)</f>
        <v>#REF!</v>
      </c>
      <c r="D17" s="37"/>
      <c r="E17" s="145" t="s">
        <v>64</v>
      </c>
      <c r="F17" s="148" t="s">
        <v>54</v>
      </c>
      <c r="G17" s="149">
        <v>1</v>
      </c>
      <c r="H17" s="149">
        <v>2000</v>
      </c>
      <c r="I17" s="128">
        <f>+G17*H17</f>
        <v>2000</v>
      </c>
      <c r="J17" s="156"/>
      <c r="K17" s="33"/>
      <c r="L17" s="219"/>
      <c r="M17" s="123"/>
      <c r="N17" s="121"/>
      <c r="O17" s="30"/>
      <c r="Q17" s="34">
        <f t="shared" si="2"/>
        <v>2000</v>
      </c>
    </row>
    <row r="18" spans="1:17" ht="15" customHeight="1" x14ac:dyDescent="0.3">
      <c r="A18" s="38"/>
      <c r="B18" s="38"/>
      <c r="C18" s="38"/>
      <c r="D18" s="37"/>
      <c r="E18" s="145" t="s">
        <v>65</v>
      </c>
      <c r="F18" s="148"/>
      <c r="G18" s="149"/>
      <c r="H18" s="149"/>
      <c r="I18" s="128">
        <f t="shared" ref="I18:I22" si="7">+G18*H18</f>
        <v>0</v>
      </c>
      <c r="J18" s="156"/>
      <c r="K18" s="33"/>
      <c r="L18" s="219"/>
      <c r="M18" s="123"/>
      <c r="N18" s="121"/>
      <c r="O18" s="30"/>
      <c r="Q18" s="34">
        <f t="shared" si="2"/>
        <v>0</v>
      </c>
    </row>
    <row r="19" spans="1:17" ht="15" customHeight="1" x14ac:dyDescent="0.3">
      <c r="A19" s="38"/>
      <c r="B19" s="38"/>
      <c r="C19" s="38"/>
      <c r="D19" s="37"/>
      <c r="E19" s="145" t="s">
        <v>66</v>
      </c>
      <c r="F19" s="148"/>
      <c r="G19" s="149"/>
      <c r="H19" s="149"/>
      <c r="I19" s="128">
        <f t="shared" si="7"/>
        <v>0</v>
      </c>
      <c r="J19" s="156"/>
      <c r="K19" s="33"/>
      <c r="L19" s="219"/>
      <c r="M19" s="123"/>
      <c r="N19" s="121"/>
      <c r="O19" s="30"/>
      <c r="Q19" s="34">
        <f t="shared" si="2"/>
        <v>0</v>
      </c>
    </row>
    <row r="20" spans="1:17" ht="15" customHeight="1" x14ac:dyDescent="0.3">
      <c r="A20" s="38"/>
      <c r="B20" s="38"/>
      <c r="C20" s="38"/>
      <c r="D20" s="37"/>
      <c r="E20" s="145" t="s">
        <v>67</v>
      </c>
      <c r="F20" s="148"/>
      <c r="G20" s="149"/>
      <c r="H20" s="149"/>
      <c r="I20" s="128">
        <f t="shared" si="7"/>
        <v>0</v>
      </c>
      <c r="J20" s="156"/>
      <c r="K20" s="33"/>
      <c r="L20" s="219"/>
      <c r="M20" s="123"/>
      <c r="N20" s="121"/>
      <c r="O20" s="30"/>
      <c r="Q20" s="34">
        <f t="shared" si="2"/>
        <v>0</v>
      </c>
    </row>
    <row r="21" spans="1:17" ht="15" customHeight="1" x14ac:dyDescent="0.3">
      <c r="A21" s="38"/>
      <c r="B21" s="38"/>
      <c r="C21" s="38"/>
      <c r="D21" s="37"/>
      <c r="E21" s="145" t="s">
        <v>68</v>
      </c>
      <c r="F21" s="148"/>
      <c r="G21" s="149"/>
      <c r="H21" s="149"/>
      <c r="I21" s="128">
        <f t="shared" si="7"/>
        <v>0</v>
      </c>
      <c r="J21" s="156"/>
      <c r="K21" s="33"/>
      <c r="L21" s="219"/>
      <c r="M21" s="123"/>
      <c r="N21" s="121"/>
      <c r="O21" s="30"/>
      <c r="Q21" s="34">
        <f t="shared" si="2"/>
        <v>0</v>
      </c>
    </row>
    <row r="22" spans="1:17" ht="15" customHeight="1" x14ac:dyDescent="0.3">
      <c r="A22" s="38"/>
      <c r="B22" s="38"/>
      <c r="C22" s="38"/>
      <c r="D22" s="37"/>
      <c r="E22" s="145"/>
      <c r="F22" s="148"/>
      <c r="G22" s="149"/>
      <c r="H22" s="149"/>
      <c r="I22" s="128">
        <f t="shared" si="7"/>
        <v>0</v>
      </c>
      <c r="J22" s="156"/>
      <c r="K22" s="33"/>
      <c r="L22" s="219"/>
      <c r="M22" s="123"/>
      <c r="N22" s="121"/>
      <c r="O22" s="30"/>
      <c r="Q22" s="34">
        <f t="shared" si="2"/>
        <v>0</v>
      </c>
    </row>
    <row r="23" spans="1:17" ht="54.75" customHeight="1" x14ac:dyDescent="0.3">
      <c r="A23" s="31" t="e">
        <f t="shared" si="0"/>
        <v>#REF!</v>
      </c>
      <c r="B23" s="31">
        <f t="shared" ref="B23:B29" si="8">$F$2</f>
        <v>0</v>
      </c>
      <c r="C23" s="31" t="e">
        <f>CONCATENATE(#REF!,#REF!,#REF!,#REF!)</f>
        <v>#REF!</v>
      </c>
      <c r="D23" s="32"/>
      <c r="E23" s="208" t="s">
        <v>23</v>
      </c>
      <c r="F23" s="161"/>
      <c r="G23" s="162"/>
      <c r="H23" s="162"/>
      <c r="I23" s="128">
        <f>I24+I31</f>
        <v>4000</v>
      </c>
      <c r="J23" s="156">
        <f>I23/I86</f>
        <v>3.6330608537693009E-2</v>
      </c>
      <c r="K23" s="33"/>
      <c r="L23" s="219"/>
      <c r="M23" s="124">
        <f>M24+M31</f>
        <v>0</v>
      </c>
      <c r="N23" s="124">
        <f>N24+N31</f>
        <v>0</v>
      </c>
      <c r="O23" s="30"/>
      <c r="Q23" s="34">
        <f t="shared" si="2"/>
        <v>4000</v>
      </c>
    </row>
    <row r="24" spans="1:17" ht="32.5" customHeight="1" x14ac:dyDescent="0.3">
      <c r="A24" s="8" t="e">
        <f t="shared" si="0"/>
        <v>#REF!</v>
      </c>
      <c r="B24" s="8">
        <f t="shared" si="8"/>
        <v>0</v>
      </c>
      <c r="C24" s="8" t="e">
        <f>CONCATENATE(#REF!,#REF!,#REF!,#REF!)</f>
        <v>#REF!</v>
      </c>
      <c r="E24" s="209" t="s">
        <v>24</v>
      </c>
      <c r="F24" s="158"/>
      <c r="G24" s="159"/>
      <c r="H24" s="160"/>
      <c r="I24" s="178">
        <f>SUBTOTAL(9,I25:I30)</f>
        <v>2000</v>
      </c>
      <c r="J24" s="156"/>
      <c r="K24" s="33"/>
      <c r="L24" s="219"/>
      <c r="M24" s="169">
        <f>SUM(M25:M30)</f>
        <v>0</v>
      </c>
      <c r="N24" s="169">
        <f t="shared" ref="N24" si="9">SUM(N25:N30)</f>
        <v>0</v>
      </c>
      <c r="O24" s="30"/>
      <c r="Q24" s="34">
        <f t="shared" si="2"/>
        <v>2000</v>
      </c>
    </row>
    <row r="25" spans="1:17" ht="15" customHeight="1" x14ac:dyDescent="0.3">
      <c r="A25" s="35" t="e">
        <f t="shared" si="0"/>
        <v>#REF!</v>
      </c>
      <c r="B25" s="35">
        <f t="shared" si="8"/>
        <v>0</v>
      </c>
      <c r="C25" s="36" t="e">
        <f>CONCATENATE(#REF!,#REF!,#REF!,#REF!)</f>
        <v>#REF!</v>
      </c>
      <c r="D25" s="37"/>
      <c r="E25" s="145" t="s">
        <v>64</v>
      </c>
      <c r="F25" s="150" t="s">
        <v>54</v>
      </c>
      <c r="G25" s="149">
        <v>1</v>
      </c>
      <c r="H25" s="149">
        <v>2000</v>
      </c>
      <c r="I25" s="128">
        <f>G25*H25</f>
        <v>2000</v>
      </c>
      <c r="J25" s="156"/>
      <c r="K25" s="33"/>
      <c r="L25" s="219"/>
      <c r="M25" s="123"/>
      <c r="N25" s="121"/>
      <c r="O25" s="30"/>
      <c r="Q25" s="34">
        <f t="shared" si="2"/>
        <v>2000</v>
      </c>
    </row>
    <row r="26" spans="1:17" ht="15" customHeight="1" x14ac:dyDescent="0.3">
      <c r="A26" s="35"/>
      <c r="B26" s="35"/>
      <c r="C26" s="36"/>
      <c r="D26" s="37"/>
      <c r="E26" s="145" t="s">
        <v>65</v>
      </c>
      <c r="F26" s="150"/>
      <c r="G26" s="149"/>
      <c r="H26" s="149"/>
      <c r="I26" s="128">
        <f t="shared" ref="I26:I30" si="10">G26*H26</f>
        <v>0</v>
      </c>
      <c r="J26" s="156"/>
      <c r="K26" s="33"/>
      <c r="L26" s="219"/>
      <c r="M26" s="123"/>
      <c r="N26" s="121"/>
      <c r="O26" s="30"/>
      <c r="Q26" s="34">
        <f t="shared" si="2"/>
        <v>0</v>
      </c>
    </row>
    <row r="27" spans="1:17" ht="15" customHeight="1" x14ac:dyDescent="0.3">
      <c r="A27" s="35"/>
      <c r="B27" s="35"/>
      <c r="C27" s="36"/>
      <c r="D27" s="37"/>
      <c r="E27" s="145" t="s">
        <v>66</v>
      </c>
      <c r="F27" s="150"/>
      <c r="G27" s="149"/>
      <c r="H27" s="149"/>
      <c r="I27" s="128">
        <f t="shared" si="10"/>
        <v>0</v>
      </c>
      <c r="J27" s="156"/>
      <c r="K27" s="33"/>
      <c r="L27" s="219"/>
      <c r="M27" s="123"/>
      <c r="N27" s="121"/>
      <c r="O27" s="30"/>
      <c r="Q27" s="34">
        <f t="shared" ref="Q27:Q30" si="11">I27-SUM(M27:N27)</f>
        <v>0</v>
      </c>
    </row>
    <row r="28" spans="1:17" ht="15" customHeight="1" x14ac:dyDescent="0.3">
      <c r="A28" s="35"/>
      <c r="B28" s="35"/>
      <c r="C28" s="36"/>
      <c r="D28" s="37"/>
      <c r="E28" s="145" t="s">
        <v>67</v>
      </c>
      <c r="F28" s="150"/>
      <c r="G28" s="149"/>
      <c r="H28" s="149"/>
      <c r="I28" s="128">
        <f t="shared" si="10"/>
        <v>0</v>
      </c>
      <c r="J28" s="156"/>
      <c r="K28" s="33"/>
      <c r="L28" s="219"/>
      <c r="M28" s="123"/>
      <c r="N28" s="121"/>
      <c r="O28" s="30"/>
      <c r="Q28" s="34">
        <f t="shared" si="11"/>
        <v>0</v>
      </c>
    </row>
    <row r="29" spans="1:17" ht="15" customHeight="1" x14ac:dyDescent="0.3">
      <c r="A29" s="35" t="e">
        <f t="shared" si="0"/>
        <v>#REF!</v>
      </c>
      <c r="B29" s="35">
        <f t="shared" si="8"/>
        <v>0</v>
      </c>
      <c r="C29" s="36" t="e">
        <f>CONCATENATE(#REF!,#REF!,#REF!,#REF!)</f>
        <v>#REF!</v>
      </c>
      <c r="D29" s="37"/>
      <c r="E29" s="145" t="s">
        <v>68</v>
      </c>
      <c r="F29" s="150"/>
      <c r="G29" s="149"/>
      <c r="H29" s="149"/>
      <c r="I29" s="128">
        <f t="shared" si="10"/>
        <v>0</v>
      </c>
      <c r="J29" s="156"/>
      <c r="K29" s="33"/>
      <c r="L29" s="219"/>
      <c r="M29" s="123"/>
      <c r="N29" s="121"/>
      <c r="O29" s="30"/>
      <c r="Q29" s="34">
        <f t="shared" si="11"/>
        <v>0</v>
      </c>
    </row>
    <row r="30" spans="1:17" ht="15" customHeight="1" x14ac:dyDescent="0.3">
      <c r="A30" s="35"/>
      <c r="B30" s="35"/>
      <c r="C30" s="36"/>
      <c r="D30" s="37"/>
      <c r="E30" s="145"/>
      <c r="F30" s="150"/>
      <c r="G30" s="149"/>
      <c r="H30" s="149"/>
      <c r="I30" s="128">
        <f t="shared" si="10"/>
        <v>0</v>
      </c>
      <c r="J30" s="156"/>
      <c r="K30" s="33"/>
      <c r="L30" s="219"/>
      <c r="M30" s="123"/>
      <c r="N30" s="121"/>
      <c r="O30" s="30"/>
      <c r="Q30" s="34">
        <f t="shared" si="11"/>
        <v>0</v>
      </c>
    </row>
    <row r="31" spans="1:17" ht="36.65" customHeight="1" x14ac:dyDescent="0.3">
      <c r="A31" s="8" t="e">
        <f t="shared" si="0"/>
        <v>#REF!</v>
      </c>
      <c r="B31" s="8">
        <f t="shared" ref="B31" si="12">$F$2</f>
        <v>0</v>
      </c>
      <c r="C31" s="8" t="e">
        <f>CONCATENATE(#REF!,#REF!,#REF!,#REF!)</f>
        <v>#REF!</v>
      </c>
      <c r="E31" s="209" t="s">
        <v>25</v>
      </c>
      <c r="F31" s="158"/>
      <c r="G31" s="159"/>
      <c r="H31" s="160"/>
      <c r="I31" s="178">
        <f>SUBTOTAL(9,I32:I36)</f>
        <v>2000</v>
      </c>
      <c r="J31" s="156"/>
      <c r="K31" s="33"/>
      <c r="L31" s="219"/>
      <c r="M31" s="169">
        <f>SUM(M32:M37)</f>
        <v>0</v>
      </c>
      <c r="N31" s="169">
        <f>SUM(N32:N37)</f>
        <v>0</v>
      </c>
      <c r="O31" s="30"/>
      <c r="Q31" s="34">
        <f>I31-SUM(M31:N31)</f>
        <v>2000</v>
      </c>
    </row>
    <row r="32" spans="1:17" ht="15" customHeight="1" x14ac:dyDescent="0.3">
      <c r="A32" s="35" t="e">
        <f t="shared" si="0"/>
        <v>#REF!</v>
      </c>
      <c r="B32" s="35">
        <f>$F$2</f>
        <v>0</v>
      </c>
      <c r="C32" s="36" t="e">
        <f>CONCATENATE(#REF!,#REF!,#REF!,#REF!)</f>
        <v>#REF!</v>
      </c>
      <c r="D32" s="37"/>
      <c r="E32" s="145" t="s">
        <v>64</v>
      </c>
      <c r="F32" s="150" t="s">
        <v>54</v>
      </c>
      <c r="G32" s="149">
        <v>1</v>
      </c>
      <c r="H32" s="149">
        <v>2000</v>
      </c>
      <c r="I32" s="128">
        <f>G32*H32</f>
        <v>2000</v>
      </c>
      <c r="J32" s="156"/>
      <c r="K32" s="33"/>
      <c r="L32" s="219"/>
      <c r="M32" s="123"/>
      <c r="N32" s="121"/>
      <c r="O32" s="30"/>
      <c r="Q32" s="34">
        <f>I32-SUM(M32:N32)</f>
        <v>2000</v>
      </c>
    </row>
    <row r="33" spans="1:17" ht="15" customHeight="1" x14ac:dyDescent="0.3">
      <c r="A33" s="35" t="e">
        <f t="shared" si="0"/>
        <v>#REF!</v>
      </c>
      <c r="B33" s="35">
        <f>$F$2</f>
        <v>0</v>
      </c>
      <c r="C33" s="36" t="e">
        <f>CONCATENATE(#REF!,#REF!,#REF!,#REF!)</f>
        <v>#REF!</v>
      </c>
      <c r="D33" s="37"/>
      <c r="E33" s="145" t="s">
        <v>65</v>
      </c>
      <c r="F33" s="150"/>
      <c r="G33" s="149"/>
      <c r="H33" s="149"/>
      <c r="I33" s="128">
        <f t="shared" ref="I33:I37" si="13">G33*H33</f>
        <v>0</v>
      </c>
      <c r="J33" s="156"/>
      <c r="K33" s="33"/>
      <c r="L33" s="219"/>
      <c r="M33" s="123"/>
      <c r="N33" s="121"/>
      <c r="O33" s="30"/>
      <c r="Q33" s="34">
        <f>I33-SUM(M33:N33)</f>
        <v>0</v>
      </c>
    </row>
    <row r="34" spans="1:17" ht="13.15" customHeight="1" x14ac:dyDescent="0.3">
      <c r="A34" s="38"/>
      <c r="B34" s="38"/>
      <c r="C34" s="38"/>
      <c r="D34" s="37"/>
      <c r="E34" s="145" t="s">
        <v>66</v>
      </c>
      <c r="F34" s="150"/>
      <c r="G34" s="149"/>
      <c r="H34" s="149"/>
      <c r="I34" s="128">
        <f t="shared" si="13"/>
        <v>0</v>
      </c>
      <c r="J34" s="156"/>
      <c r="K34" s="33"/>
      <c r="L34" s="219"/>
      <c r="M34" s="123"/>
      <c r="N34" s="121"/>
      <c r="O34" s="39"/>
      <c r="Q34" s="34">
        <f t="shared" ref="Q34:Q37" si="14">I34-SUM(M34:N34)</f>
        <v>0</v>
      </c>
    </row>
    <row r="35" spans="1:17" ht="13.15" customHeight="1" x14ac:dyDescent="0.3">
      <c r="A35" s="38"/>
      <c r="B35" s="38"/>
      <c r="C35" s="38"/>
      <c r="D35" s="37"/>
      <c r="E35" s="145" t="s">
        <v>67</v>
      </c>
      <c r="F35" s="150"/>
      <c r="G35" s="149"/>
      <c r="H35" s="149"/>
      <c r="I35" s="128">
        <f t="shared" si="13"/>
        <v>0</v>
      </c>
      <c r="J35" s="156"/>
      <c r="K35" s="33"/>
      <c r="L35" s="219"/>
      <c r="M35" s="123"/>
      <c r="N35" s="121"/>
      <c r="O35" s="39"/>
      <c r="Q35" s="34">
        <f t="shared" si="14"/>
        <v>0</v>
      </c>
    </row>
    <row r="36" spans="1:17" ht="13.15" customHeight="1" x14ac:dyDescent="0.3">
      <c r="A36" s="38"/>
      <c r="B36" s="38"/>
      <c r="C36" s="38"/>
      <c r="D36" s="37"/>
      <c r="E36" s="145" t="s">
        <v>68</v>
      </c>
      <c r="F36" s="150"/>
      <c r="G36" s="149"/>
      <c r="H36" s="149"/>
      <c r="I36" s="128">
        <f t="shared" si="13"/>
        <v>0</v>
      </c>
      <c r="J36" s="156"/>
      <c r="K36" s="33"/>
      <c r="L36" s="219"/>
      <c r="M36" s="123"/>
      <c r="N36" s="121"/>
      <c r="O36" s="39"/>
      <c r="Q36" s="34">
        <f t="shared" si="14"/>
        <v>0</v>
      </c>
    </row>
    <row r="37" spans="1:17" ht="13.15" customHeight="1" x14ac:dyDescent="0.3">
      <c r="A37" s="40"/>
      <c r="B37" s="40"/>
      <c r="C37" s="40"/>
      <c r="D37" s="37"/>
      <c r="E37" s="146"/>
      <c r="F37" s="173"/>
      <c r="G37" s="174"/>
      <c r="H37" s="175"/>
      <c r="I37" s="128">
        <f t="shared" si="13"/>
        <v>0</v>
      </c>
      <c r="J37" s="156"/>
      <c r="K37" s="33"/>
      <c r="L37" s="219"/>
      <c r="M37" s="123"/>
      <c r="N37" s="123"/>
      <c r="O37" s="39"/>
      <c r="Q37" s="34">
        <f t="shared" si="14"/>
        <v>0</v>
      </c>
    </row>
    <row r="38" spans="1:17" ht="37.5" customHeight="1" x14ac:dyDescent="0.3">
      <c r="A38" s="31" t="e">
        <f t="shared" ref="A38:A40" si="15">CONCATENATE(B38,"_",C38)</f>
        <v>#REF!</v>
      </c>
      <c r="B38" s="31">
        <f t="shared" ref="B38:B40" si="16">$F$2</f>
        <v>0</v>
      </c>
      <c r="C38" s="31" t="e">
        <f>CONCATENATE(#REF!,#REF!,#REF!,#REF!)</f>
        <v>#REF!</v>
      </c>
      <c r="D38" s="32"/>
      <c r="E38" s="208" t="s">
        <v>69</v>
      </c>
      <c r="F38" s="161"/>
      <c r="G38" s="162"/>
      <c r="H38" s="162"/>
      <c r="I38" s="128">
        <f>I39+I46</f>
        <v>4000</v>
      </c>
      <c r="J38" s="156">
        <f>I38/I86</f>
        <v>3.6330608537693009E-2</v>
      </c>
      <c r="K38" s="33"/>
      <c r="L38" s="219"/>
      <c r="M38" s="124">
        <f>M39+M46</f>
        <v>0</v>
      </c>
      <c r="N38" s="124">
        <f t="shared" ref="N38" si="17">N39+N46</f>
        <v>0</v>
      </c>
      <c r="O38" s="30"/>
      <c r="Q38" s="34">
        <f>I38-SUM(M38:N38)</f>
        <v>4000</v>
      </c>
    </row>
    <row r="39" spans="1:17" ht="32.5" customHeight="1" x14ac:dyDescent="0.3">
      <c r="A39" s="8" t="e">
        <f t="shared" si="15"/>
        <v>#REF!</v>
      </c>
      <c r="B39" s="8">
        <f t="shared" si="16"/>
        <v>0</v>
      </c>
      <c r="C39" s="8" t="e">
        <f>CONCATENATE(#REF!,#REF!,#REF!,#REF!)</f>
        <v>#REF!</v>
      </c>
      <c r="E39" s="209" t="s">
        <v>27</v>
      </c>
      <c r="F39" s="158"/>
      <c r="G39" s="159"/>
      <c r="H39" s="160"/>
      <c r="I39" s="178">
        <f>SUBTOTAL(9,I40:I45)</f>
        <v>2000</v>
      </c>
      <c r="J39" s="156"/>
      <c r="K39" s="33"/>
      <c r="L39" s="219"/>
      <c r="M39" s="169">
        <f>SUM(M40:M45)</f>
        <v>0</v>
      </c>
      <c r="N39" s="169">
        <f t="shared" ref="N39" si="18">SUM(N40:N45)</f>
        <v>0</v>
      </c>
      <c r="O39" s="30"/>
      <c r="Q39" s="34">
        <f>I39-SUM(M39:N39)</f>
        <v>2000</v>
      </c>
    </row>
    <row r="40" spans="1:17" ht="15" customHeight="1" x14ac:dyDescent="0.3">
      <c r="A40" s="35" t="e">
        <f t="shared" si="15"/>
        <v>#REF!</v>
      </c>
      <c r="B40" s="35">
        <f t="shared" si="16"/>
        <v>0</v>
      </c>
      <c r="C40" s="36" t="e">
        <f>CONCATENATE(#REF!,#REF!,#REF!,#REF!)</f>
        <v>#REF!</v>
      </c>
      <c r="D40" s="37"/>
      <c r="E40" s="145" t="s">
        <v>64</v>
      </c>
      <c r="F40" s="150" t="s">
        <v>54</v>
      </c>
      <c r="G40" s="149">
        <v>1</v>
      </c>
      <c r="H40" s="149">
        <v>2000</v>
      </c>
      <c r="I40" s="128">
        <f>G40*H40</f>
        <v>2000</v>
      </c>
      <c r="J40" s="156"/>
      <c r="K40" s="33"/>
      <c r="L40" s="219"/>
      <c r="M40" s="123"/>
      <c r="N40" s="121"/>
      <c r="O40" s="30"/>
      <c r="Q40" s="34">
        <f>I40-SUM(M40:N40)</f>
        <v>2000</v>
      </c>
    </row>
    <row r="41" spans="1:17" ht="15" customHeight="1" x14ac:dyDescent="0.3">
      <c r="A41" s="35"/>
      <c r="B41" s="35"/>
      <c r="C41" s="36"/>
      <c r="D41" s="37"/>
      <c r="E41" s="145" t="s">
        <v>65</v>
      </c>
      <c r="F41" s="150"/>
      <c r="G41" s="149"/>
      <c r="H41" s="149"/>
      <c r="I41" s="128">
        <f t="shared" ref="I41:I45" si="19">G41*H41</f>
        <v>0</v>
      </c>
      <c r="J41" s="156"/>
      <c r="K41" s="33"/>
      <c r="L41" s="219"/>
      <c r="M41" s="123"/>
      <c r="N41" s="121"/>
      <c r="O41" s="30"/>
      <c r="Q41" s="34">
        <f t="shared" ref="Q41:Q45" si="20">I41-SUM(M41:N41)</f>
        <v>0</v>
      </c>
    </row>
    <row r="42" spans="1:17" ht="15" customHeight="1" x14ac:dyDescent="0.3">
      <c r="A42" s="35"/>
      <c r="B42" s="35"/>
      <c r="C42" s="36"/>
      <c r="D42" s="37"/>
      <c r="E42" s="145" t="s">
        <v>66</v>
      </c>
      <c r="F42" s="150"/>
      <c r="G42" s="149"/>
      <c r="H42" s="149"/>
      <c r="I42" s="128">
        <f t="shared" si="19"/>
        <v>0</v>
      </c>
      <c r="J42" s="156"/>
      <c r="K42" s="33"/>
      <c r="L42" s="219"/>
      <c r="M42" s="123"/>
      <c r="N42" s="121"/>
      <c r="O42" s="30"/>
      <c r="Q42" s="34">
        <f t="shared" si="20"/>
        <v>0</v>
      </c>
    </row>
    <row r="43" spans="1:17" ht="15" customHeight="1" x14ac:dyDescent="0.3">
      <c r="A43" s="35"/>
      <c r="B43" s="35"/>
      <c r="C43" s="36"/>
      <c r="D43" s="37"/>
      <c r="E43" s="145" t="s">
        <v>67</v>
      </c>
      <c r="F43" s="150"/>
      <c r="G43" s="149"/>
      <c r="H43" s="149"/>
      <c r="I43" s="128">
        <f t="shared" si="19"/>
        <v>0</v>
      </c>
      <c r="J43" s="156"/>
      <c r="K43" s="33"/>
      <c r="L43" s="219"/>
      <c r="M43" s="123"/>
      <c r="N43" s="121"/>
      <c r="O43" s="30"/>
      <c r="Q43" s="34">
        <f t="shared" si="20"/>
        <v>0</v>
      </c>
    </row>
    <row r="44" spans="1:17" ht="15" customHeight="1" x14ac:dyDescent="0.3">
      <c r="A44" s="35"/>
      <c r="B44" s="35"/>
      <c r="C44" s="36"/>
      <c r="D44" s="37"/>
      <c r="E44" s="145" t="s">
        <v>68</v>
      </c>
      <c r="F44" s="150"/>
      <c r="G44" s="149"/>
      <c r="H44" s="149"/>
      <c r="I44" s="128">
        <f t="shared" si="19"/>
        <v>0</v>
      </c>
      <c r="J44" s="156"/>
      <c r="K44" s="33"/>
      <c r="L44" s="219"/>
      <c r="M44" s="123"/>
      <c r="N44" s="121"/>
      <c r="O44" s="30"/>
      <c r="Q44" s="34">
        <f t="shared" si="20"/>
        <v>0</v>
      </c>
    </row>
    <row r="45" spans="1:17" ht="15" customHeight="1" x14ac:dyDescent="0.3">
      <c r="A45" s="35"/>
      <c r="B45" s="35"/>
      <c r="C45" s="36"/>
      <c r="D45" s="37"/>
      <c r="E45" s="145"/>
      <c r="F45" s="150"/>
      <c r="G45" s="149"/>
      <c r="H45" s="149"/>
      <c r="I45" s="128">
        <f t="shared" si="19"/>
        <v>0</v>
      </c>
      <c r="J45" s="156"/>
      <c r="K45" s="33"/>
      <c r="L45" s="219"/>
      <c r="M45" s="123"/>
      <c r="N45" s="121"/>
      <c r="O45" s="30"/>
      <c r="Q45" s="34">
        <f t="shared" si="20"/>
        <v>0</v>
      </c>
    </row>
    <row r="46" spans="1:17" ht="34.9" customHeight="1" x14ac:dyDescent="0.3">
      <c r="A46" s="35"/>
      <c r="B46" s="35"/>
      <c r="C46" s="36"/>
      <c r="D46" s="37"/>
      <c r="E46" s="209" t="s">
        <v>28</v>
      </c>
      <c r="F46" s="158"/>
      <c r="G46" s="159"/>
      <c r="H46" s="160"/>
      <c r="I46" s="178">
        <f>SUBTOTAL(9,I47:I52)</f>
        <v>2000</v>
      </c>
      <c r="J46" s="156"/>
      <c r="K46" s="33"/>
      <c r="L46" s="219"/>
      <c r="M46" s="169">
        <f>SUM(M47:M52)</f>
        <v>0</v>
      </c>
      <c r="N46" s="169">
        <f t="shared" ref="N46" si="21">SUM(N47:N52)</f>
        <v>0</v>
      </c>
      <c r="O46" s="30"/>
      <c r="Q46" s="34">
        <f>I46-SUM(M46:N46)</f>
        <v>2000</v>
      </c>
    </row>
    <row r="47" spans="1:17" ht="15" customHeight="1" x14ac:dyDescent="0.3">
      <c r="A47" s="35"/>
      <c r="B47" s="35"/>
      <c r="C47" s="36"/>
      <c r="D47" s="37"/>
      <c r="E47" s="145" t="s">
        <v>64</v>
      </c>
      <c r="F47" s="150" t="s">
        <v>54</v>
      </c>
      <c r="G47" s="149">
        <v>1</v>
      </c>
      <c r="H47" s="149">
        <v>2000</v>
      </c>
      <c r="I47" s="128">
        <f>G47*H47</f>
        <v>2000</v>
      </c>
      <c r="J47" s="156"/>
      <c r="K47" s="33"/>
      <c r="L47" s="219"/>
      <c r="M47" s="123"/>
      <c r="N47" s="121"/>
      <c r="O47" s="30"/>
      <c r="Q47" s="34">
        <f>I47-SUM(M47:N47)</f>
        <v>2000</v>
      </c>
    </row>
    <row r="48" spans="1:17" ht="15" customHeight="1" x14ac:dyDescent="0.3">
      <c r="A48" s="35"/>
      <c r="B48" s="35"/>
      <c r="C48" s="36"/>
      <c r="D48" s="37"/>
      <c r="E48" s="145" t="s">
        <v>65</v>
      </c>
      <c r="F48" s="150"/>
      <c r="G48" s="149"/>
      <c r="H48" s="149"/>
      <c r="I48" s="128">
        <f t="shared" ref="I48:I52" si="22">G48*H48</f>
        <v>0</v>
      </c>
      <c r="J48" s="156"/>
      <c r="K48" s="33"/>
      <c r="L48" s="219"/>
      <c r="M48" s="123"/>
      <c r="N48" s="121"/>
      <c r="O48" s="30"/>
      <c r="Q48" s="34">
        <f t="shared" ref="Q48:Q53" si="23">I48-SUM(M48:N48)</f>
        <v>0</v>
      </c>
    </row>
    <row r="49" spans="1:17" ht="15" customHeight="1" x14ac:dyDescent="0.3">
      <c r="A49" s="35"/>
      <c r="B49" s="35"/>
      <c r="C49" s="36"/>
      <c r="D49" s="37"/>
      <c r="E49" s="145" t="s">
        <v>66</v>
      </c>
      <c r="F49" s="150"/>
      <c r="G49" s="149"/>
      <c r="H49" s="149"/>
      <c r="I49" s="128">
        <f t="shared" si="22"/>
        <v>0</v>
      </c>
      <c r="J49" s="156"/>
      <c r="K49" s="33"/>
      <c r="L49" s="219"/>
      <c r="M49" s="123"/>
      <c r="N49" s="121"/>
      <c r="O49" s="30"/>
      <c r="Q49" s="34">
        <f t="shared" si="23"/>
        <v>0</v>
      </c>
    </row>
    <row r="50" spans="1:17" ht="15" customHeight="1" x14ac:dyDescent="0.3">
      <c r="A50" s="35"/>
      <c r="B50" s="35"/>
      <c r="C50" s="36"/>
      <c r="D50" s="37"/>
      <c r="E50" s="145" t="s">
        <v>67</v>
      </c>
      <c r="F50" s="150"/>
      <c r="G50" s="149"/>
      <c r="H50" s="149"/>
      <c r="I50" s="128">
        <f t="shared" si="22"/>
        <v>0</v>
      </c>
      <c r="J50" s="156"/>
      <c r="K50" s="33"/>
      <c r="L50" s="219"/>
      <c r="M50" s="123"/>
      <c r="N50" s="121"/>
      <c r="O50" s="30"/>
      <c r="Q50" s="34">
        <f t="shared" si="23"/>
        <v>0</v>
      </c>
    </row>
    <row r="51" spans="1:17" ht="15" customHeight="1" x14ac:dyDescent="0.3">
      <c r="A51" s="35"/>
      <c r="B51" s="35"/>
      <c r="C51" s="36"/>
      <c r="D51" s="37"/>
      <c r="E51" s="145" t="s">
        <v>68</v>
      </c>
      <c r="F51" s="150"/>
      <c r="G51" s="149"/>
      <c r="H51" s="149"/>
      <c r="I51" s="128">
        <f t="shared" si="22"/>
        <v>0</v>
      </c>
      <c r="J51" s="156"/>
      <c r="K51" s="33"/>
      <c r="L51" s="219"/>
      <c r="M51" s="123"/>
      <c r="N51" s="121"/>
      <c r="O51" s="30"/>
      <c r="Q51" s="34">
        <f t="shared" si="23"/>
        <v>0</v>
      </c>
    </row>
    <row r="52" spans="1:17" ht="15" customHeight="1" x14ac:dyDescent="0.3">
      <c r="A52" s="35"/>
      <c r="B52" s="35"/>
      <c r="C52" s="36"/>
      <c r="D52" s="37"/>
      <c r="E52" s="145"/>
      <c r="F52" s="150"/>
      <c r="G52" s="149"/>
      <c r="H52" s="149"/>
      <c r="I52" s="128">
        <f t="shared" si="22"/>
        <v>0</v>
      </c>
      <c r="J52" s="156"/>
      <c r="K52" s="33"/>
      <c r="L52" s="219"/>
      <c r="M52" s="123"/>
      <c r="N52" s="121"/>
      <c r="O52" s="30"/>
      <c r="Q52" s="34">
        <f t="shared" si="23"/>
        <v>0</v>
      </c>
    </row>
    <row r="53" spans="1:17" ht="34.15" customHeight="1" x14ac:dyDescent="0.3">
      <c r="A53" s="38"/>
      <c r="B53" s="38"/>
      <c r="C53" s="38"/>
      <c r="D53" s="37"/>
      <c r="E53" s="233" t="s">
        <v>29</v>
      </c>
      <c r="F53" s="210"/>
      <c r="G53" s="211"/>
      <c r="H53" s="212"/>
      <c r="I53" s="128">
        <f>SUM(I55:I58)</f>
        <v>2000</v>
      </c>
      <c r="J53" s="156">
        <f>I53/I86</f>
        <v>1.8165304268846504E-2</v>
      </c>
      <c r="K53" s="33"/>
      <c r="L53" s="219"/>
      <c r="M53" s="123"/>
      <c r="N53" s="123"/>
      <c r="O53" s="30"/>
      <c r="Q53" s="34">
        <f t="shared" si="23"/>
        <v>2000</v>
      </c>
    </row>
    <row r="54" spans="1:17" ht="15" customHeight="1" x14ac:dyDescent="0.3">
      <c r="A54" s="38"/>
      <c r="B54" s="38"/>
      <c r="C54" s="38"/>
      <c r="D54" s="37"/>
      <c r="E54" s="163"/>
      <c r="F54" s="213"/>
      <c r="G54" s="214"/>
      <c r="H54" s="215"/>
      <c r="I54" s="178"/>
      <c r="J54" s="156"/>
      <c r="K54" s="33"/>
      <c r="L54" s="219"/>
      <c r="M54" s="123"/>
      <c r="N54" s="123"/>
      <c r="O54" s="30"/>
      <c r="Q54" s="34"/>
    </row>
    <row r="55" spans="1:17" ht="15" customHeight="1" x14ac:dyDescent="0.3">
      <c r="A55" s="38"/>
      <c r="B55" s="38"/>
      <c r="C55" s="38"/>
      <c r="D55" s="37"/>
      <c r="E55" s="234" t="s">
        <v>30</v>
      </c>
      <c r="F55" s="150" t="s">
        <v>70</v>
      </c>
      <c r="G55" s="149">
        <v>1</v>
      </c>
      <c r="H55" s="149">
        <v>1500</v>
      </c>
      <c r="I55" s="128">
        <f>+G55*H55</f>
        <v>1500</v>
      </c>
      <c r="J55" s="156"/>
      <c r="K55" s="33"/>
      <c r="L55" s="219"/>
      <c r="M55" s="123"/>
      <c r="N55" s="123"/>
      <c r="O55" s="30"/>
      <c r="Q55" s="34"/>
    </row>
    <row r="56" spans="1:17" ht="15" customHeight="1" x14ac:dyDescent="0.3">
      <c r="A56" s="38"/>
      <c r="B56" s="38"/>
      <c r="C56" s="38"/>
      <c r="D56" s="37"/>
      <c r="E56" s="234" t="s">
        <v>31</v>
      </c>
      <c r="F56" s="150" t="s">
        <v>70</v>
      </c>
      <c r="G56" s="149">
        <v>1</v>
      </c>
      <c r="H56" s="149">
        <v>500</v>
      </c>
      <c r="I56" s="128">
        <f>+G56*H56</f>
        <v>500</v>
      </c>
      <c r="J56" s="156"/>
      <c r="K56" s="33"/>
      <c r="L56" s="219"/>
      <c r="M56" s="123"/>
      <c r="N56" s="123"/>
      <c r="O56" s="30"/>
      <c r="Q56" s="34"/>
    </row>
    <row r="57" spans="1:17" ht="15" customHeight="1" x14ac:dyDescent="0.3">
      <c r="A57" s="38"/>
      <c r="B57" s="38"/>
      <c r="C57" s="38"/>
      <c r="D57" s="37"/>
      <c r="E57" s="146" t="s">
        <v>71</v>
      </c>
      <c r="F57" s="150"/>
      <c r="G57" s="149"/>
      <c r="H57" s="149"/>
      <c r="I57" s="128">
        <f t="shared" ref="I57:I58" si="24">+G57*H57</f>
        <v>0</v>
      </c>
      <c r="J57" s="156"/>
      <c r="K57" s="33"/>
      <c r="L57" s="219"/>
      <c r="M57" s="123"/>
      <c r="N57" s="123"/>
      <c r="O57" s="30"/>
      <c r="Q57" s="34"/>
    </row>
    <row r="58" spans="1:17" ht="15" customHeight="1" x14ac:dyDescent="0.3">
      <c r="A58" s="38"/>
      <c r="B58" s="38"/>
      <c r="C58" s="38"/>
      <c r="D58" s="37"/>
      <c r="E58" s="146"/>
      <c r="F58" s="150"/>
      <c r="G58" s="149"/>
      <c r="H58" s="149"/>
      <c r="I58" s="128">
        <f t="shared" si="24"/>
        <v>0</v>
      </c>
      <c r="J58" s="156"/>
      <c r="K58" s="33"/>
      <c r="L58" s="219"/>
      <c r="M58" s="123"/>
      <c r="N58" s="123"/>
      <c r="O58" s="30"/>
      <c r="Q58" s="34"/>
    </row>
    <row r="59" spans="1:17" ht="34.5" customHeight="1" x14ac:dyDescent="0.3">
      <c r="A59" s="25" t="e">
        <f t="shared" si="0"/>
        <v>#REF!</v>
      </c>
      <c r="B59" s="25">
        <f>$F$2</f>
        <v>0</v>
      </c>
      <c r="C59" s="25" t="e">
        <f>CONCATENATE(#REF!,#REF!,#REF!,#REF!)</f>
        <v>#REF!</v>
      </c>
      <c r="D59" s="26"/>
      <c r="E59" s="165" t="s">
        <v>35</v>
      </c>
      <c r="F59" s="166"/>
      <c r="G59" s="167"/>
      <c r="H59" s="168"/>
      <c r="I59" s="128">
        <f>SUM(I61:I67)</f>
        <v>85500</v>
      </c>
      <c r="J59" s="156">
        <f>I59/I86</f>
        <v>0.77656675749318804</v>
      </c>
      <c r="K59" s="33"/>
      <c r="L59" s="219"/>
      <c r="M59" s="124">
        <f>M60</f>
        <v>0</v>
      </c>
      <c r="N59" s="124">
        <f>N60</f>
        <v>0</v>
      </c>
      <c r="O59" s="30"/>
      <c r="Q59" s="34">
        <f t="shared" ref="Q59:Q78" si="25">I59-SUM(M59:N59)</f>
        <v>85500</v>
      </c>
    </row>
    <row r="60" spans="1:17" ht="15" customHeight="1" x14ac:dyDescent="0.3">
      <c r="A60" s="35" t="e">
        <f t="shared" si="0"/>
        <v>#REF!</v>
      </c>
      <c r="B60" s="35">
        <f>$F$2</f>
        <v>0</v>
      </c>
      <c r="C60" s="36" t="e">
        <f>CONCATENATE(#REF!,#REF!,#REF!,#REF!)</f>
        <v>#REF!</v>
      </c>
      <c r="D60" s="37"/>
      <c r="E60" s="163"/>
      <c r="F60" s="158" t="s">
        <v>17</v>
      </c>
      <c r="G60" s="159" t="s">
        <v>72</v>
      </c>
      <c r="H60" s="160" t="s">
        <v>73</v>
      </c>
      <c r="I60" s="178"/>
      <c r="J60" s="156"/>
      <c r="K60" s="33"/>
      <c r="L60" s="219"/>
      <c r="M60" s="169">
        <f>SUM(M61:M67)</f>
        <v>0</v>
      </c>
      <c r="N60" s="169">
        <f>SUM(N61:N67)</f>
        <v>0</v>
      </c>
      <c r="O60" s="30"/>
      <c r="Q60" s="34">
        <f t="shared" si="25"/>
        <v>0</v>
      </c>
    </row>
    <row r="61" spans="1:17" ht="13.15" customHeight="1" x14ac:dyDescent="0.3">
      <c r="A61" s="38"/>
      <c r="B61" s="38"/>
      <c r="C61" s="38"/>
      <c r="D61" s="37"/>
      <c r="E61" s="145" t="s">
        <v>74</v>
      </c>
      <c r="F61" s="148">
        <v>1</v>
      </c>
      <c r="G61" s="149">
        <v>18</v>
      </c>
      <c r="H61" s="149">
        <v>4500</v>
      </c>
      <c r="I61" s="128">
        <f>+G61*H61*F61</f>
        <v>81000</v>
      </c>
      <c r="J61" s="156"/>
      <c r="K61" s="33"/>
      <c r="L61" s="219"/>
      <c r="M61" s="123"/>
      <c r="N61" s="121"/>
      <c r="O61" s="39"/>
      <c r="Q61" s="34">
        <f t="shared" si="25"/>
        <v>81000</v>
      </c>
    </row>
    <row r="62" spans="1:17" ht="13.15" customHeight="1" x14ac:dyDescent="0.3">
      <c r="A62" s="38"/>
      <c r="B62" s="38"/>
      <c r="C62" s="38"/>
      <c r="D62" s="37"/>
      <c r="E62" s="145" t="s">
        <v>75</v>
      </c>
      <c r="F62" s="148"/>
      <c r="G62" s="149"/>
      <c r="H62" s="149"/>
      <c r="I62" s="128">
        <f t="shared" ref="I62:I65" si="26">+G62*H62*F62</f>
        <v>0</v>
      </c>
      <c r="J62" s="156"/>
      <c r="K62" s="33"/>
      <c r="L62" s="219"/>
      <c r="M62" s="123"/>
      <c r="N62" s="121"/>
      <c r="O62" s="39"/>
      <c r="Q62" s="34">
        <f t="shared" si="25"/>
        <v>0</v>
      </c>
    </row>
    <row r="63" spans="1:17" ht="13.15" customHeight="1" x14ac:dyDescent="0.3">
      <c r="A63" s="38"/>
      <c r="B63" s="38"/>
      <c r="C63" s="38"/>
      <c r="D63" s="37"/>
      <c r="E63" s="145" t="s">
        <v>76</v>
      </c>
      <c r="F63" s="148"/>
      <c r="G63" s="149"/>
      <c r="H63" s="149"/>
      <c r="I63" s="128">
        <f t="shared" si="26"/>
        <v>0</v>
      </c>
      <c r="J63" s="156"/>
      <c r="K63" s="33"/>
      <c r="L63" s="219"/>
      <c r="M63" s="123"/>
      <c r="N63" s="121"/>
      <c r="O63" s="39"/>
      <c r="Q63" s="34">
        <f t="shared" si="25"/>
        <v>0</v>
      </c>
    </row>
    <row r="64" spans="1:17" ht="13.15" customHeight="1" x14ac:dyDescent="0.3">
      <c r="A64" s="38"/>
      <c r="B64" s="38"/>
      <c r="C64" s="38"/>
      <c r="D64" s="37"/>
      <c r="E64" s="145" t="s">
        <v>77</v>
      </c>
      <c r="F64" s="150"/>
      <c r="G64" s="149"/>
      <c r="H64" s="149"/>
      <c r="I64" s="128">
        <f t="shared" si="26"/>
        <v>0</v>
      </c>
      <c r="J64" s="156"/>
      <c r="K64" s="33"/>
      <c r="L64" s="219"/>
      <c r="M64" s="123"/>
      <c r="N64" s="121"/>
      <c r="O64" s="39"/>
      <c r="Q64" s="34">
        <f t="shared" si="25"/>
        <v>0</v>
      </c>
    </row>
    <row r="65" spans="1:17" ht="13.15" customHeight="1" x14ac:dyDescent="0.3">
      <c r="A65" s="38"/>
      <c r="B65" s="38"/>
      <c r="C65" s="38"/>
      <c r="D65" s="37"/>
      <c r="E65" s="145" t="s">
        <v>78</v>
      </c>
      <c r="F65" s="150"/>
      <c r="G65" s="149"/>
      <c r="H65" s="149"/>
      <c r="I65" s="128">
        <f t="shared" si="26"/>
        <v>0</v>
      </c>
      <c r="J65" s="156"/>
      <c r="K65" s="33"/>
      <c r="L65" s="219"/>
      <c r="M65" s="123"/>
      <c r="N65" s="121"/>
      <c r="O65" s="39"/>
      <c r="Q65" s="34">
        <f t="shared" si="25"/>
        <v>0</v>
      </c>
    </row>
    <row r="66" spans="1:17" ht="13.15" customHeight="1" x14ac:dyDescent="0.3">
      <c r="A66" s="38"/>
      <c r="B66" s="38"/>
      <c r="C66" s="38"/>
      <c r="D66" s="37"/>
      <c r="E66" s="145" t="s">
        <v>79</v>
      </c>
      <c r="F66" s="148">
        <v>0.05</v>
      </c>
      <c r="G66" s="149">
        <v>18</v>
      </c>
      <c r="H66" s="149">
        <v>5000</v>
      </c>
      <c r="I66" s="128">
        <f>+G66*H66*F66</f>
        <v>4500</v>
      </c>
      <c r="J66" s="156"/>
      <c r="K66" s="33"/>
      <c r="L66" s="219"/>
      <c r="M66" s="123"/>
      <c r="N66" s="121"/>
      <c r="O66" s="39"/>
      <c r="Q66" s="34">
        <f t="shared" si="25"/>
        <v>4500</v>
      </c>
    </row>
    <row r="67" spans="1:17" ht="13.15" customHeight="1" x14ac:dyDescent="0.3">
      <c r="A67" s="38"/>
      <c r="B67" s="38"/>
      <c r="C67" s="38"/>
      <c r="D67" s="37"/>
      <c r="E67" s="145"/>
      <c r="F67" s="150"/>
      <c r="G67" s="149"/>
      <c r="H67" s="149"/>
      <c r="I67" s="128">
        <f t="shared" ref="I67" si="27">+G67*H67*F67</f>
        <v>0</v>
      </c>
      <c r="J67" s="156"/>
      <c r="K67" s="33"/>
      <c r="L67" s="219"/>
      <c r="M67" s="123"/>
      <c r="N67" s="121"/>
      <c r="O67" s="39"/>
      <c r="Q67" s="34">
        <f t="shared" si="25"/>
        <v>0</v>
      </c>
    </row>
    <row r="68" spans="1:17" ht="31.5" customHeight="1" x14ac:dyDescent="0.3">
      <c r="A68" s="31" t="e">
        <f t="shared" si="0"/>
        <v>#REF!</v>
      </c>
      <c r="B68" s="31">
        <f>$F$2</f>
        <v>0</v>
      </c>
      <c r="C68" s="31" t="e">
        <f>CONCATENATE(#REF!,#REF!,#REF!,#REF!)</f>
        <v>#REF!</v>
      </c>
      <c r="D68" s="32" t="s">
        <v>80</v>
      </c>
      <c r="E68" s="165" t="s">
        <v>36</v>
      </c>
      <c r="F68" s="166"/>
      <c r="G68" s="167"/>
      <c r="H68" s="168"/>
      <c r="I68" s="128">
        <f>I69+I74</f>
        <v>10600</v>
      </c>
      <c r="J68" s="156">
        <f>I68/I86</f>
        <v>9.6276112624886473E-2</v>
      </c>
      <c r="K68" s="33"/>
      <c r="L68" s="219"/>
      <c r="M68" s="124">
        <f>M69+M74+M86</f>
        <v>0</v>
      </c>
      <c r="N68" s="124">
        <f>N69+N74+N86</f>
        <v>0</v>
      </c>
      <c r="O68" s="30"/>
      <c r="Q68" s="34">
        <f t="shared" si="25"/>
        <v>10600</v>
      </c>
    </row>
    <row r="69" spans="1:17" ht="15" customHeight="1" x14ac:dyDescent="0.3">
      <c r="A69" s="8" t="e">
        <f t="shared" si="0"/>
        <v>#REF!</v>
      </c>
      <c r="B69" s="8">
        <f>$F$2</f>
        <v>0</v>
      </c>
      <c r="C69" s="8" t="e">
        <f>CONCATENATE(#REF!,#REF!,#REF!,#REF!)</f>
        <v>#REF!</v>
      </c>
      <c r="D69" s="8" t="s">
        <v>81</v>
      </c>
      <c r="E69" s="163" t="s">
        <v>82</v>
      </c>
      <c r="F69" s="158"/>
      <c r="G69" s="159"/>
      <c r="H69" s="160"/>
      <c r="I69" s="178">
        <f>SUBTOTAL(9,I70:I73)</f>
        <v>3600</v>
      </c>
      <c r="J69" s="156"/>
      <c r="K69" s="33"/>
      <c r="L69" s="219"/>
      <c r="M69" s="169">
        <f>SUM(M70:M73)</f>
        <v>0</v>
      </c>
      <c r="N69" s="169">
        <f t="shared" ref="N69" si="28">SUM(N70:N73)</f>
        <v>0</v>
      </c>
      <c r="O69" s="30"/>
      <c r="Q69" s="34">
        <f t="shared" si="25"/>
        <v>3600</v>
      </c>
    </row>
    <row r="70" spans="1:17" ht="13.15" customHeight="1" x14ac:dyDescent="0.3">
      <c r="A70" s="38" t="e">
        <f t="shared" si="0"/>
        <v>#REF!</v>
      </c>
      <c r="B70" s="38">
        <f>$F$2</f>
        <v>0</v>
      </c>
      <c r="C70" s="38" t="e">
        <f>CONCATENATE(#REF!,#REF!,#REF!,#REF!)</f>
        <v>#REF!</v>
      </c>
      <c r="D70" s="37"/>
      <c r="E70" s="145" t="s">
        <v>83</v>
      </c>
      <c r="F70" s="150" t="s">
        <v>72</v>
      </c>
      <c r="G70" s="149">
        <v>18</v>
      </c>
      <c r="H70" s="149">
        <v>200</v>
      </c>
      <c r="I70" s="128">
        <f>+G70*H70</f>
        <v>3600</v>
      </c>
      <c r="J70" s="156"/>
      <c r="K70" s="33"/>
      <c r="L70" s="219"/>
      <c r="M70" s="123"/>
      <c r="N70" s="121"/>
      <c r="O70" s="30"/>
      <c r="Q70" s="34">
        <f t="shared" si="25"/>
        <v>3600</v>
      </c>
    </row>
    <row r="71" spans="1:17" ht="13.15" customHeight="1" x14ac:dyDescent="0.3">
      <c r="A71" s="38"/>
      <c r="B71" s="38"/>
      <c r="C71" s="38"/>
      <c r="D71" s="37"/>
      <c r="E71" s="145"/>
      <c r="F71" s="150"/>
      <c r="G71" s="149"/>
      <c r="H71" s="149"/>
      <c r="I71" s="128">
        <f t="shared" ref="I71:I73" si="29">+G71*H71</f>
        <v>0</v>
      </c>
      <c r="J71" s="156"/>
      <c r="K71" s="33"/>
      <c r="L71" s="219"/>
      <c r="M71" s="123"/>
      <c r="N71" s="121"/>
      <c r="O71" s="30"/>
      <c r="Q71" s="34">
        <f t="shared" si="25"/>
        <v>0</v>
      </c>
    </row>
    <row r="72" spans="1:17" ht="13.15" customHeight="1" x14ac:dyDescent="0.3">
      <c r="A72" s="38"/>
      <c r="B72" s="38"/>
      <c r="C72" s="38"/>
      <c r="D72" s="37"/>
      <c r="E72" s="145"/>
      <c r="F72" s="150"/>
      <c r="G72" s="149"/>
      <c r="H72" s="149"/>
      <c r="I72" s="128">
        <f t="shared" si="29"/>
        <v>0</v>
      </c>
      <c r="J72" s="156"/>
      <c r="K72" s="33"/>
      <c r="L72" s="219"/>
      <c r="M72" s="123"/>
      <c r="N72" s="121"/>
      <c r="O72" s="30"/>
      <c r="Q72" s="34">
        <f t="shared" si="25"/>
        <v>0</v>
      </c>
    </row>
    <row r="73" spans="1:17" ht="13.15" customHeight="1" x14ac:dyDescent="0.3">
      <c r="A73" s="38"/>
      <c r="B73" s="38"/>
      <c r="C73" s="38"/>
      <c r="D73" s="37"/>
      <c r="E73" s="145"/>
      <c r="F73" s="150"/>
      <c r="G73" s="149"/>
      <c r="H73" s="149"/>
      <c r="I73" s="128">
        <f t="shared" si="29"/>
        <v>0</v>
      </c>
      <c r="J73" s="156"/>
      <c r="K73" s="33"/>
      <c r="L73" s="219"/>
      <c r="M73" s="123"/>
      <c r="N73" s="121"/>
      <c r="O73" s="30"/>
      <c r="Q73" s="34">
        <f t="shared" si="25"/>
        <v>0</v>
      </c>
    </row>
    <row r="74" spans="1:17" ht="15" customHeight="1" x14ac:dyDescent="0.3">
      <c r="A74" s="8" t="e">
        <f t="shared" si="0"/>
        <v>#REF!</v>
      </c>
      <c r="B74" s="8">
        <f>$F$2</f>
        <v>0</v>
      </c>
      <c r="C74" s="8" t="e">
        <f>CONCATENATE(#REF!,#REF!,#REF!,#REF!)</f>
        <v>#REF!</v>
      </c>
      <c r="E74" s="163" t="s">
        <v>84</v>
      </c>
      <c r="F74" s="158" t="s">
        <v>85</v>
      </c>
      <c r="G74" s="230" t="s">
        <v>86</v>
      </c>
      <c r="H74" s="160"/>
      <c r="I74" s="178">
        <f>SUBTOTAL(9,I75:I85)</f>
        <v>7000</v>
      </c>
      <c r="J74" s="156"/>
      <c r="K74" s="33"/>
      <c r="L74" s="219"/>
      <c r="M74" s="169">
        <f>SUM(M75:M85)</f>
        <v>0</v>
      </c>
      <c r="N74" s="169">
        <f t="shared" ref="N74" si="30">SUM(N75:N85)</f>
        <v>0</v>
      </c>
      <c r="O74" s="30"/>
      <c r="Q74" s="34">
        <f t="shared" si="25"/>
        <v>7000</v>
      </c>
    </row>
    <row r="75" spans="1:17" ht="31.9" customHeight="1" x14ac:dyDescent="0.3">
      <c r="A75" s="40"/>
      <c r="B75" s="40"/>
      <c r="C75" s="40"/>
      <c r="E75" s="145" t="s">
        <v>87</v>
      </c>
      <c r="F75" s="176" t="s">
        <v>88</v>
      </c>
      <c r="G75" s="149">
        <v>4</v>
      </c>
      <c r="H75" s="149">
        <v>1500</v>
      </c>
      <c r="I75" s="128">
        <f>+G75*H75</f>
        <v>6000</v>
      </c>
      <c r="J75" s="156"/>
      <c r="K75" s="33"/>
      <c r="L75" s="219"/>
      <c r="M75" s="123"/>
      <c r="N75" s="121"/>
      <c r="O75" s="30"/>
      <c r="Q75" s="34">
        <f t="shared" si="25"/>
        <v>6000</v>
      </c>
    </row>
    <row r="76" spans="1:17" ht="20.5" customHeight="1" x14ac:dyDescent="0.3">
      <c r="A76" s="40"/>
      <c r="B76" s="40"/>
      <c r="C76" s="40"/>
      <c r="E76" s="145"/>
      <c r="F76" s="176"/>
      <c r="G76" s="149"/>
      <c r="H76" s="149"/>
      <c r="I76" s="128">
        <f t="shared" ref="I76:I85" si="31">+G76*H76</f>
        <v>0</v>
      </c>
      <c r="J76" s="156"/>
      <c r="K76" s="33"/>
      <c r="L76" s="219"/>
      <c r="M76" s="123"/>
      <c r="N76" s="121"/>
      <c r="O76" s="30"/>
      <c r="Q76" s="34">
        <f t="shared" si="25"/>
        <v>0</v>
      </c>
    </row>
    <row r="77" spans="1:17" ht="20.5" customHeight="1" x14ac:dyDescent="0.3">
      <c r="A77" s="40"/>
      <c r="B77" s="40"/>
      <c r="C77" s="40"/>
      <c r="E77" s="145"/>
      <c r="F77" s="176"/>
      <c r="G77" s="149"/>
      <c r="H77" s="149"/>
      <c r="I77" s="128">
        <f t="shared" si="31"/>
        <v>0</v>
      </c>
      <c r="J77" s="156"/>
      <c r="K77" s="33"/>
      <c r="L77" s="219"/>
      <c r="M77" s="123"/>
      <c r="N77" s="121"/>
      <c r="O77" s="30"/>
      <c r="Q77" s="34">
        <f t="shared" si="25"/>
        <v>0</v>
      </c>
    </row>
    <row r="78" spans="1:17" ht="20.5" customHeight="1" x14ac:dyDescent="0.3">
      <c r="A78" s="40"/>
      <c r="B78" s="40"/>
      <c r="C78" s="40"/>
      <c r="E78" s="145"/>
      <c r="F78" s="176"/>
      <c r="G78" s="149"/>
      <c r="H78" s="149"/>
      <c r="I78" s="128">
        <f t="shared" si="31"/>
        <v>0</v>
      </c>
      <c r="J78" s="156"/>
      <c r="K78" s="33"/>
      <c r="L78" s="219"/>
      <c r="M78" s="123"/>
      <c r="N78" s="121"/>
      <c r="O78" s="30"/>
      <c r="Q78" s="34">
        <f t="shared" si="25"/>
        <v>0</v>
      </c>
    </row>
    <row r="79" spans="1:17" ht="29.5" customHeight="1" x14ac:dyDescent="0.3">
      <c r="A79" s="40"/>
      <c r="B79" s="40"/>
      <c r="C79" s="40"/>
      <c r="E79" s="145" t="s">
        <v>89</v>
      </c>
      <c r="F79" s="176" t="s">
        <v>88</v>
      </c>
      <c r="G79" s="149">
        <v>2</v>
      </c>
      <c r="H79" s="149">
        <v>500</v>
      </c>
      <c r="I79" s="128">
        <f t="shared" si="31"/>
        <v>1000</v>
      </c>
      <c r="J79" s="156"/>
      <c r="K79" s="33"/>
      <c r="L79" s="219"/>
      <c r="M79" s="123"/>
      <c r="N79" s="121"/>
      <c r="O79" s="30"/>
      <c r="Q79" s="34">
        <f>I79-SUM(M79:N79)</f>
        <v>1000</v>
      </c>
    </row>
    <row r="80" spans="1:17" ht="21" customHeight="1" x14ac:dyDescent="0.3">
      <c r="A80" s="40"/>
      <c r="B80" s="40"/>
      <c r="C80" s="40"/>
      <c r="E80" s="146"/>
      <c r="F80" s="176"/>
      <c r="G80" s="149"/>
      <c r="H80" s="149"/>
      <c r="I80" s="128">
        <f t="shared" si="31"/>
        <v>0</v>
      </c>
      <c r="J80" s="156"/>
      <c r="K80" s="33"/>
      <c r="L80" s="219"/>
      <c r="M80" s="123"/>
      <c r="N80" s="121"/>
      <c r="O80" s="30"/>
      <c r="Q80" s="34">
        <f t="shared" ref="Q80:Q95" si="32">I80-SUM(M80:N80)</f>
        <v>0</v>
      </c>
    </row>
    <row r="81" spans="1:17" ht="21" customHeight="1" x14ac:dyDescent="0.3">
      <c r="A81" s="40"/>
      <c r="B81" s="40"/>
      <c r="C81" s="40"/>
      <c r="E81" s="146"/>
      <c r="F81" s="176"/>
      <c r="G81" s="149"/>
      <c r="H81" s="149"/>
      <c r="I81" s="128">
        <f t="shared" si="31"/>
        <v>0</v>
      </c>
      <c r="J81" s="156"/>
      <c r="K81" s="33"/>
      <c r="L81" s="219"/>
      <c r="M81" s="123"/>
      <c r="N81" s="121"/>
      <c r="O81" s="30"/>
      <c r="Q81" s="34">
        <f t="shared" si="32"/>
        <v>0</v>
      </c>
    </row>
    <row r="82" spans="1:17" ht="21" customHeight="1" x14ac:dyDescent="0.3">
      <c r="A82" s="40"/>
      <c r="B82" s="40"/>
      <c r="C82" s="40"/>
      <c r="E82" s="146"/>
      <c r="F82" s="176"/>
      <c r="G82" s="149"/>
      <c r="H82" s="149"/>
      <c r="I82" s="128">
        <f t="shared" si="31"/>
        <v>0</v>
      </c>
      <c r="J82" s="156"/>
      <c r="K82" s="33"/>
      <c r="L82" s="219"/>
      <c r="M82" s="123"/>
      <c r="N82" s="121"/>
      <c r="O82" s="30"/>
      <c r="Q82" s="34">
        <f t="shared" si="32"/>
        <v>0</v>
      </c>
    </row>
    <row r="83" spans="1:17" ht="21" customHeight="1" x14ac:dyDescent="0.3">
      <c r="A83" s="40"/>
      <c r="B83" s="40"/>
      <c r="C83" s="40"/>
      <c r="E83" s="146"/>
      <c r="F83" s="176"/>
      <c r="G83" s="149"/>
      <c r="H83" s="149"/>
      <c r="I83" s="128">
        <f t="shared" si="31"/>
        <v>0</v>
      </c>
      <c r="J83" s="156"/>
      <c r="K83" s="33"/>
      <c r="L83" s="219"/>
      <c r="M83" s="123"/>
      <c r="N83" s="121"/>
      <c r="O83" s="30"/>
      <c r="Q83" s="34">
        <f t="shared" si="32"/>
        <v>0</v>
      </c>
    </row>
    <row r="84" spans="1:17" ht="21" customHeight="1" x14ac:dyDescent="0.3">
      <c r="A84" s="40"/>
      <c r="B84" s="40"/>
      <c r="C84" s="40"/>
      <c r="E84" s="146"/>
      <c r="F84" s="176"/>
      <c r="G84" s="149"/>
      <c r="H84" s="149"/>
      <c r="I84" s="128">
        <f t="shared" si="31"/>
        <v>0</v>
      </c>
      <c r="J84" s="156"/>
      <c r="K84" s="33"/>
      <c r="L84" s="219"/>
      <c r="M84" s="123"/>
      <c r="N84" s="121"/>
      <c r="O84" s="30"/>
      <c r="Q84" s="34">
        <f t="shared" si="32"/>
        <v>0</v>
      </c>
    </row>
    <row r="85" spans="1:17" ht="21.65" customHeight="1" x14ac:dyDescent="0.3">
      <c r="A85" s="40"/>
      <c r="B85" s="40"/>
      <c r="C85" s="40"/>
      <c r="E85" s="146"/>
      <c r="F85" s="150"/>
      <c r="G85" s="149"/>
      <c r="H85" s="149"/>
      <c r="I85" s="128">
        <f t="shared" si="31"/>
        <v>0</v>
      </c>
      <c r="J85" s="156"/>
      <c r="K85" s="33"/>
      <c r="L85" s="219"/>
      <c r="M85" s="123"/>
      <c r="N85" s="121"/>
      <c r="O85" s="30"/>
      <c r="Q85" s="34">
        <f t="shared" si="32"/>
        <v>0</v>
      </c>
    </row>
    <row r="86" spans="1:17" ht="15" customHeight="1" x14ac:dyDescent="0.3">
      <c r="A86" s="8" t="str">
        <f t="shared" ref="A86:A89" si="33">CONCATENATE(B86,"_",C86)</f>
        <v>_</v>
      </c>
      <c r="E86" s="147" t="s">
        <v>93</v>
      </c>
      <c r="F86" s="147"/>
      <c r="G86" s="147"/>
      <c r="H86" s="147"/>
      <c r="I86" s="151">
        <f>I8+I23+I38+I59+I68+I53</f>
        <v>110100</v>
      </c>
      <c r="J86" s="156">
        <f>SUM(J8:J68)</f>
        <v>1</v>
      </c>
      <c r="K86" s="33"/>
      <c r="L86" s="219"/>
      <c r="M86" s="169">
        <f>SUM(M87:M91)</f>
        <v>0</v>
      </c>
      <c r="N86" s="169">
        <f>SUM(N87:N91)</f>
        <v>0</v>
      </c>
      <c r="O86" s="30"/>
      <c r="Q86" s="34">
        <f t="shared" si="32"/>
        <v>110100</v>
      </c>
    </row>
    <row r="87" spans="1:17" ht="15" customHeight="1" x14ac:dyDescent="0.3">
      <c r="A87" s="35" t="e">
        <f t="shared" si="33"/>
        <v>#REF!</v>
      </c>
      <c r="B87" s="35">
        <f>$F$2</f>
        <v>0</v>
      </c>
      <c r="C87" s="36" t="e">
        <f>CONCATENATE(#REF!,#REF!,#REF!,#REF!)</f>
        <v>#REF!</v>
      </c>
      <c r="D87" s="37"/>
      <c r="E87" s="141" t="s">
        <v>94</v>
      </c>
      <c r="F87" s="131" t="s">
        <v>17</v>
      </c>
      <c r="G87" s="132">
        <v>7</v>
      </c>
      <c r="H87" s="133"/>
      <c r="I87" s="128">
        <f>+I86*0.07</f>
        <v>7707.0000000000009</v>
      </c>
      <c r="J87" s="156"/>
      <c r="K87" s="33"/>
      <c r="L87" s="219"/>
      <c r="M87" s="123"/>
      <c r="N87" s="121"/>
      <c r="O87" s="30"/>
      <c r="Q87" s="34">
        <f t="shared" si="32"/>
        <v>7707.0000000000009</v>
      </c>
    </row>
    <row r="88" spans="1:17" ht="15" customHeight="1" x14ac:dyDescent="0.3">
      <c r="A88" s="40"/>
      <c r="B88" s="40"/>
      <c r="C88" s="40"/>
      <c r="D88" s="37"/>
      <c r="E88" s="172" t="s">
        <v>95</v>
      </c>
      <c r="F88" s="131" t="s">
        <v>17</v>
      </c>
      <c r="G88" s="132">
        <v>5</v>
      </c>
      <c r="H88" s="133"/>
      <c r="I88" s="128">
        <f>I86*0.05</f>
        <v>5505</v>
      </c>
      <c r="J88" s="156"/>
      <c r="K88" s="33"/>
      <c r="L88" s="219"/>
      <c r="M88" s="123"/>
      <c r="N88" s="121"/>
      <c r="O88" s="30"/>
      <c r="Q88" s="34">
        <f t="shared" si="32"/>
        <v>5505</v>
      </c>
    </row>
    <row r="89" spans="1:17" ht="15" customHeight="1" x14ac:dyDescent="0.3">
      <c r="A89" s="8" t="str">
        <f t="shared" si="33"/>
        <v>_</v>
      </c>
      <c r="E89" s="137" t="s">
        <v>96</v>
      </c>
      <c r="F89" s="138"/>
      <c r="G89" s="139"/>
      <c r="H89" s="140"/>
      <c r="I89" s="221">
        <f>+I86+I87+I88</f>
        <v>123312</v>
      </c>
      <c r="J89" s="156"/>
      <c r="K89" s="222"/>
      <c r="L89" s="223"/>
      <c r="M89" s="123"/>
      <c r="N89" s="121"/>
      <c r="O89" s="30"/>
      <c r="Q89" s="34">
        <f t="shared" si="32"/>
        <v>123312</v>
      </c>
    </row>
    <row r="90" spans="1:17" ht="15" customHeight="1" x14ac:dyDescent="0.25">
      <c r="G90" s="8"/>
      <c r="H90" s="8"/>
      <c r="I90" s="41"/>
      <c r="Q90" s="8">
        <f t="shared" si="32"/>
        <v>0</v>
      </c>
    </row>
    <row r="91" spans="1:17" ht="15" customHeight="1" x14ac:dyDescent="0.25">
      <c r="E91" s="180"/>
      <c r="F91" s="201"/>
      <c r="G91" s="180"/>
      <c r="H91" s="180"/>
      <c r="I91" s="206"/>
      <c r="Q91" s="8">
        <f t="shared" si="32"/>
        <v>0</v>
      </c>
    </row>
    <row r="92" spans="1:17" ht="15" customHeight="1" x14ac:dyDescent="0.25">
      <c r="E92" s="180"/>
      <c r="F92" s="201"/>
      <c r="G92" s="180"/>
      <c r="H92" s="180"/>
      <c r="I92" s="202"/>
      <c r="J92" s="180"/>
      <c r="M92" s="8">
        <f>SUM(M8+M23+M38+M59+M68)</f>
        <v>0</v>
      </c>
      <c r="N92" s="8">
        <f>SUM(N8+N23+N38+N59+N68)</f>
        <v>0</v>
      </c>
      <c r="Q92" s="8">
        <f t="shared" si="32"/>
        <v>0</v>
      </c>
    </row>
    <row r="93" spans="1:17" ht="15" customHeight="1" x14ac:dyDescent="0.25">
      <c r="E93" s="180"/>
      <c r="F93" s="201"/>
      <c r="G93" s="180"/>
      <c r="H93" s="180"/>
      <c r="I93" s="183"/>
      <c r="J93" s="180"/>
      <c r="M93" s="8">
        <f>+M92*0.07</f>
        <v>0</v>
      </c>
      <c r="N93" s="8">
        <f t="shared" ref="N93" si="34">+N92*0.07</f>
        <v>0</v>
      </c>
      <c r="Q93" s="8">
        <f t="shared" si="32"/>
        <v>0</v>
      </c>
    </row>
    <row r="94" spans="1:17" x14ac:dyDescent="0.3">
      <c r="E94" s="180"/>
      <c r="F94" s="181"/>
      <c r="G94" s="182"/>
      <c r="H94" s="182"/>
      <c r="I94" s="183"/>
      <c r="J94" s="180"/>
      <c r="Q94" s="8">
        <f t="shared" si="32"/>
        <v>0</v>
      </c>
    </row>
    <row r="95" spans="1:17" ht="13.15" hidden="1" customHeight="1" x14ac:dyDescent="0.3">
      <c r="E95" s="203"/>
      <c r="F95" s="190"/>
      <c r="G95" s="191"/>
      <c r="H95" s="191"/>
      <c r="I95" s="192"/>
      <c r="J95" s="180"/>
      <c r="M95" s="8">
        <f>+M92+M93</f>
        <v>0</v>
      </c>
      <c r="N95" s="8">
        <f t="shared" ref="N95" si="35">+N92+N93</f>
        <v>0</v>
      </c>
      <c r="Q95" s="8">
        <f t="shared" si="32"/>
        <v>0</v>
      </c>
    </row>
    <row r="96" spans="1:17" ht="13.15" hidden="1" customHeight="1" x14ac:dyDescent="0.3">
      <c r="E96" s="195"/>
      <c r="F96" s="193"/>
      <c r="G96" s="190"/>
      <c r="H96" s="194"/>
      <c r="I96" s="192"/>
      <c r="J96" s="180"/>
      <c r="Q96" s="8"/>
    </row>
    <row r="97" spans="5:19" ht="13.15" hidden="1" customHeight="1" x14ac:dyDescent="0.3">
      <c r="E97" s="195"/>
      <c r="F97" s="193"/>
      <c r="G97" s="190"/>
      <c r="H97" s="194"/>
      <c r="I97" s="192"/>
      <c r="J97" s="180"/>
      <c r="Q97" s="8"/>
    </row>
    <row r="98" spans="5:19" ht="13.15" hidden="1" customHeight="1" x14ac:dyDescent="0.3">
      <c r="E98" s="195"/>
      <c r="F98" s="193"/>
      <c r="G98" s="190"/>
      <c r="H98" s="194"/>
      <c r="I98" s="192"/>
      <c r="J98" s="180"/>
      <c r="Q98" s="8"/>
    </row>
    <row r="99" spans="5:19" x14ac:dyDescent="0.3">
      <c r="E99" s="180"/>
      <c r="F99" s="181"/>
      <c r="G99" s="184"/>
      <c r="H99" s="182"/>
      <c r="I99" s="183"/>
      <c r="J99" s="180"/>
      <c r="Q99" s="8"/>
    </row>
    <row r="100" spans="5:19" x14ac:dyDescent="0.3">
      <c r="E100" s="180"/>
      <c r="F100" s="181"/>
      <c r="G100" s="184"/>
      <c r="H100" s="182"/>
      <c r="I100" s="183"/>
      <c r="J100" s="180"/>
      <c r="Q100" s="8"/>
    </row>
    <row r="101" spans="5:19" x14ac:dyDescent="0.3">
      <c r="E101" s="180"/>
      <c r="F101" s="181"/>
      <c r="G101" s="184"/>
      <c r="H101" s="182"/>
      <c r="I101" s="183"/>
      <c r="J101" s="180"/>
      <c r="L101" s="180"/>
      <c r="M101" s="180"/>
      <c r="N101" s="180"/>
      <c r="O101" s="180"/>
      <c r="P101" s="180"/>
      <c r="Q101" s="180"/>
      <c r="R101" s="180"/>
      <c r="S101" s="180"/>
    </row>
    <row r="102" spans="5:19" x14ac:dyDescent="0.3">
      <c r="E102" s="180"/>
      <c r="F102" s="181"/>
      <c r="G102" s="184"/>
      <c r="H102" s="182"/>
      <c r="I102" s="183"/>
      <c r="J102" s="180"/>
      <c r="L102" s="180"/>
      <c r="M102" s="180"/>
      <c r="N102" s="180"/>
      <c r="O102" s="180"/>
      <c r="P102" s="180"/>
      <c r="Q102" s="180"/>
      <c r="R102" s="180"/>
      <c r="S102" s="180"/>
    </row>
    <row r="103" spans="5:19" x14ac:dyDescent="0.3">
      <c r="E103" s="180"/>
      <c r="F103" s="181"/>
      <c r="G103" s="184"/>
      <c r="H103" s="182"/>
      <c r="I103" s="183"/>
      <c r="J103" s="180"/>
      <c r="L103" s="180"/>
      <c r="M103" s="180"/>
      <c r="N103" s="180"/>
      <c r="O103" s="180"/>
      <c r="P103" s="180"/>
      <c r="Q103" s="180"/>
      <c r="R103" s="180"/>
      <c r="S103" s="180"/>
    </row>
    <row r="104" spans="5:19" x14ac:dyDescent="0.3">
      <c r="E104" s="180"/>
      <c r="F104" s="181"/>
      <c r="G104" s="182"/>
      <c r="H104" s="182"/>
      <c r="I104" s="183"/>
      <c r="J104" s="180"/>
      <c r="L104" s="180"/>
      <c r="M104" s="180"/>
      <c r="N104" s="180"/>
      <c r="O104" s="180"/>
      <c r="P104" s="180"/>
      <c r="Q104" s="180"/>
      <c r="R104" s="180"/>
      <c r="S104" s="180"/>
    </row>
    <row r="105" spans="5:19" x14ac:dyDescent="0.3">
      <c r="E105" s="180"/>
      <c r="F105" s="181"/>
      <c r="G105" s="182"/>
      <c r="H105" s="182"/>
      <c r="I105" s="183"/>
      <c r="J105" s="180"/>
      <c r="L105" s="180"/>
      <c r="M105" s="180"/>
      <c r="N105" s="180"/>
      <c r="O105" s="180"/>
      <c r="P105" s="180"/>
      <c r="Q105" s="180"/>
      <c r="R105" s="180"/>
      <c r="S105" s="180"/>
    </row>
    <row r="106" spans="5:19" x14ac:dyDescent="0.3">
      <c r="E106" s="180"/>
      <c r="F106" s="181"/>
      <c r="G106" s="182"/>
      <c r="H106" s="182"/>
      <c r="I106" s="183"/>
      <c r="J106" s="180"/>
      <c r="L106" s="180"/>
      <c r="M106" s="180"/>
      <c r="N106" s="180"/>
      <c r="O106" s="180"/>
      <c r="P106" s="180"/>
      <c r="Q106" s="180"/>
      <c r="R106" s="180"/>
      <c r="S106" s="180"/>
    </row>
    <row r="107" spans="5:19" x14ac:dyDescent="0.3">
      <c r="E107" s="180"/>
      <c r="F107" s="181"/>
      <c r="G107" s="184"/>
      <c r="H107" s="182"/>
      <c r="I107" s="183"/>
      <c r="J107" s="180"/>
      <c r="L107" s="180"/>
      <c r="M107" s="180"/>
      <c r="N107" s="180"/>
      <c r="O107" s="180"/>
      <c r="P107" s="180"/>
      <c r="Q107" s="180"/>
      <c r="R107" s="180"/>
      <c r="S107" s="180"/>
    </row>
    <row r="108" spans="5:19" x14ac:dyDescent="0.3">
      <c r="E108" s="180"/>
      <c r="F108" s="181"/>
      <c r="G108" s="182"/>
      <c r="H108" s="182"/>
      <c r="I108" s="183"/>
      <c r="J108" s="180"/>
      <c r="L108" s="180"/>
      <c r="M108" s="180"/>
      <c r="N108" s="180"/>
      <c r="O108" s="180"/>
      <c r="P108" s="180"/>
      <c r="Q108" s="180"/>
      <c r="R108" s="180"/>
      <c r="S108" s="180"/>
    </row>
    <row r="109" spans="5:19" x14ac:dyDescent="0.3">
      <c r="E109" s="180"/>
      <c r="F109" s="181"/>
      <c r="G109" s="184"/>
      <c r="H109" s="180"/>
      <c r="I109" s="183"/>
      <c r="J109" s="180"/>
      <c r="L109" s="180"/>
      <c r="M109" s="180"/>
      <c r="N109" s="180"/>
      <c r="O109" s="180"/>
      <c r="P109" s="180"/>
      <c r="Q109" s="180"/>
      <c r="R109" s="180"/>
      <c r="S109" s="180"/>
    </row>
    <row r="110" spans="5:19" ht="12.75" customHeight="1" x14ac:dyDescent="0.3">
      <c r="E110" s="180"/>
      <c r="F110" s="181"/>
      <c r="G110" s="182"/>
      <c r="H110" s="204"/>
      <c r="I110" s="192"/>
      <c r="J110" s="180"/>
      <c r="L110" s="180"/>
      <c r="M110" s="180"/>
      <c r="N110" s="180"/>
      <c r="O110" s="180"/>
      <c r="P110" s="180"/>
      <c r="Q110" s="180"/>
      <c r="R110" s="180"/>
      <c r="S110" s="180"/>
    </row>
    <row r="111" spans="5:19" ht="12.5" x14ac:dyDescent="0.25">
      <c r="E111" s="180"/>
      <c r="F111" s="201"/>
      <c r="G111" s="204"/>
      <c r="H111" s="204"/>
      <c r="I111" s="192"/>
      <c r="J111" s="180"/>
      <c r="L111" s="180"/>
      <c r="M111" s="180"/>
      <c r="N111" s="180"/>
      <c r="O111" s="180"/>
      <c r="P111" s="180"/>
      <c r="Q111" s="180"/>
      <c r="R111" s="180"/>
      <c r="S111" s="180"/>
    </row>
    <row r="112" spans="5:19" ht="12.75" customHeight="1" x14ac:dyDescent="0.25">
      <c r="E112" s="180"/>
      <c r="F112" s="201"/>
      <c r="G112" s="204"/>
      <c r="H112" s="204"/>
      <c r="I112" s="192"/>
      <c r="J112" s="180"/>
      <c r="L112" s="180"/>
      <c r="M112" s="180"/>
      <c r="N112" s="180"/>
      <c r="O112" s="180"/>
      <c r="P112" s="180"/>
      <c r="Q112" s="180"/>
      <c r="R112" s="180"/>
      <c r="S112" s="180"/>
    </row>
    <row r="113" spans="5:19" ht="42.65" customHeight="1" x14ac:dyDescent="0.25">
      <c r="E113" s="180"/>
      <c r="F113" s="205"/>
      <c r="G113" s="204"/>
      <c r="H113" s="204"/>
      <c r="I113" s="192"/>
      <c r="J113" s="180"/>
      <c r="L113" s="180"/>
      <c r="M113" s="180"/>
      <c r="N113" s="180"/>
      <c r="O113" s="180"/>
      <c r="P113" s="180"/>
      <c r="Q113" s="180"/>
      <c r="R113" s="180"/>
      <c r="S113" s="180"/>
    </row>
    <row r="114" spans="5:19" ht="12.5" x14ac:dyDescent="0.25">
      <c r="J114" s="180"/>
      <c r="L114" s="180"/>
      <c r="M114" s="180"/>
      <c r="N114" s="180"/>
      <c r="O114" s="180"/>
      <c r="P114" s="180"/>
      <c r="Q114" s="180"/>
      <c r="R114" s="180"/>
      <c r="S114" s="180"/>
    </row>
    <row r="115" spans="5:19" ht="12.5" x14ac:dyDescent="0.25">
      <c r="J115" s="180"/>
      <c r="L115" s="180"/>
      <c r="M115" s="180"/>
      <c r="N115" s="180"/>
      <c r="O115" s="180"/>
      <c r="P115" s="180"/>
      <c r="Q115" s="180"/>
      <c r="R115" s="180"/>
      <c r="S115" s="180"/>
    </row>
    <row r="116" spans="5:19" x14ac:dyDescent="0.3">
      <c r="J116" s="180"/>
      <c r="L116" s="180"/>
      <c r="M116" s="180"/>
      <c r="N116" s="180"/>
      <c r="O116" s="180"/>
      <c r="P116" s="180"/>
      <c r="Q116" s="225"/>
      <c r="R116" s="180"/>
      <c r="S116" s="180"/>
    </row>
    <row r="117" spans="5:19" x14ac:dyDescent="0.3">
      <c r="L117" s="180"/>
      <c r="M117" s="180"/>
      <c r="N117" s="180"/>
      <c r="O117" s="180"/>
      <c r="P117" s="180"/>
      <c r="Q117" s="225"/>
      <c r="R117" s="180"/>
      <c r="S117" s="180"/>
    </row>
    <row r="118" spans="5:19" x14ac:dyDescent="0.3">
      <c r="L118" s="180"/>
      <c r="M118" s="180"/>
      <c r="N118" s="180"/>
      <c r="O118" s="180"/>
      <c r="P118" s="180"/>
      <c r="Q118" s="225"/>
      <c r="R118" s="180"/>
      <c r="S118" s="180"/>
    </row>
    <row r="119" spans="5:19" x14ac:dyDescent="0.3">
      <c r="L119" s="180"/>
      <c r="M119" s="180"/>
      <c r="N119" s="180"/>
      <c r="O119" s="180"/>
      <c r="P119" s="180"/>
      <c r="Q119" s="225"/>
      <c r="R119" s="180"/>
      <c r="S119" s="180"/>
    </row>
    <row r="120" spans="5:19" x14ac:dyDescent="0.3">
      <c r="L120" s="180"/>
      <c r="M120" s="180"/>
      <c r="N120" s="180"/>
      <c r="O120" s="180"/>
      <c r="P120" s="180"/>
      <c r="Q120" s="225"/>
      <c r="R120" s="180"/>
      <c r="S120" s="180"/>
    </row>
  </sheetData>
  <mergeCells count="2">
    <mergeCell ref="F5:H5"/>
    <mergeCell ref="M5:N5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92eb1-fb2a-4494-9935-9d31ca383d7c">
      <Terms xmlns="http://schemas.microsoft.com/office/infopath/2007/PartnerControls"/>
    </lcf76f155ced4ddcb4097134ff3c332f>
    <TaxCatchAll xmlns="58eb7d00-862c-4f24-8bc4-936b2bcdcc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E210F41F435542B0300320AD12E55D" ma:contentTypeVersion="14" ma:contentTypeDescription="Create a new document." ma:contentTypeScope="" ma:versionID="cdfc6e01c19af8190f91c33c74e15932">
  <xsd:schema xmlns:xsd="http://www.w3.org/2001/XMLSchema" xmlns:xs="http://www.w3.org/2001/XMLSchema" xmlns:p="http://schemas.microsoft.com/office/2006/metadata/properties" xmlns:ns2="90992eb1-fb2a-4494-9935-9d31ca383d7c" xmlns:ns3="58eb7d00-862c-4f24-8bc4-936b2bcdcc80" targetNamespace="http://schemas.microsoft.com/office/2006/metadata/properties" ma:root="true" ma:fieldsID="8acdb55b2909fe9c73a9451b7ef80689" ns2:_="" ns3:_="">
    <xsd:import namespace="90992eb1-fb2a-4494-9935-9d31ca383d7c"/>
    <xsd:import namespace="58eb7d00-862c-4f24-8bc4-936b2bcdcc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92eb1-fb2a-4494-9935-9d31ca383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95fa535-6bc0-41a5-b9d9-f1c35ec2e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b7d00-862c-4f24-8bc4-936b2bcdcc8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e5b6b12-02cd-455d-a88a-05f0dbb17272}" ma:internalName="TaxCatchAll" ma:showField="CatchAllData" ma:web="58eb7d00-862c-4f24-8bc4-936b2bcdc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401B5-E5B8-4AAD-80CC-0BCA3B108C9D}">
  <ds:schemaRefs>
    <ds:schemaRef ds:uri="http://schemas.microsoft.com/office/2006/metadata/properties"/>
    <ds:schemaRef ds:uri="http://schemas.microsoft.com/office/infopath/2007/PartnerControls"/>
    <ds:schemaRef ds:uri="90992eb1-fb2a-4494-9935-9d31ca383d7c"/>
    <ds:schemaRef ds:uri="58eb7d00-862c-4f24-8bc4-936b2bcdcc80"/>
  </ds:schemaRefs>
</ds:datastoreItem>
</file>

<file path=customXml/itemProps2.xml><?xml version="1.0" encoding="utf-8"?>
<ds:datastoreItem xmlns:ds="http://schemas.openxmlformats.org/officeDocument/2006/customXml" ds:itemID="{82E14776-5FCC-4CA5-B5ED-C2D2220BC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92eb1-fb2a-4494-9935-9d31ca383d7c"/>
    <ds:schemaRef ds:uri="58eb7d00-862c-4f24-8bc4-936b2bcdc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A23B2-FDE8-481E-9E07-97D8D76A5C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Budget summary_Annex Appendix</vt:lpstr>
      <vt:lpstr>Lead Partner detailed budget</vt:lpstr>
      <vt:lpstr>Partner 1</vt:lpstr>
      <vt:lpstr>Partner 2</vt:lpstr>
      <vt:lpstr>Partner 3</vt:lpstr>
      <vt:lpstr>Partner 4</vt:lpstr>
      <vt:lpstr>Partner 5</vt:lpstr>
      <vt:lpstr>Partner 6</vt:lpstr>
    </vt:vector>
  </TitlesOfParts>
  <Manager/>
  <Company>Expertise France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Adeline FOURNIER</dc:creator>
  <cp:keywords/>
  <dc:description/>
  <cp:lastModifiedBy>Rantakokko Anni (OPH)</cp:lastModifiedBy>
  <cp:revision/>
  <dcterms:created xsi:type="dcterms:W3CDTF">2023-11-21T21:20:32Z</dcterms:created>
  <dcterms:modified xsi:type="dcterms:W3CDTF">2024-10-04T10:18:35Z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0x01010060E210F41F435542B0300320AD12E55D</vt:lpwstr>
  </property>
  <property fmtid="{D5CDD505-2E9C-101B-9397-08002B2CF9AE}" pid="3" name="MediaServiceImageTags">
    <vt:lpwstr/>
  </property>
</Properties>
</file>